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296" windowWidth="6570" windowHeight="7320" activeTab="0"/>
  </bookViews>
  <sheets>
    <sheet name="dem16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xlnm._FilterDatabase" localSheetId="0" hidden="1">'dem16'!$A$20:$L$233</definedName>
    <definedName name="_Regression_Int" localSheetId="0" hidden="1">1</definedName>
    <definedName name="ahcap">#REF!</definedName>
    <definedName name="censusrec">#REF!</definedName>
    <definedName name="charged">#REF!</definedName>
    <definedName name="cicap" localSheetId="0">'dem16'!$D$221:$L$221</definedName>
    <definedName name="da">#REF!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i" localSheetId="0">'dem16'!$D$177:$L$177</definedName>
    <definedName name="igfticap" localSheetId="0">'dem16'!#REF!</definedName>
    <definedName name="imcap" localSheetId="0">'dem16'!#REF!</definedName>
    <definedName name="justice">#REF!</definedName>
    <definedName name="loan" localSheetId="0">'dem16'!$D$228:$L$228</definedName>
    <definedName name="lr">#REF!</definedName>
    <definedName name="lrrec">#REF!</definedName>
    <definedName name="mgs" localSheetId="0">'dem16'!#REF!</definedName>
    <definedName name="nc">#REF!</definedName>
    <definedName name="ncfund">#REF!</definedName>
    <definedName name="ncrec">#REF!</definedName>
    <definedName name="ncrec1">#REF!</definedName>
    <definedName name="np" localSheetId="0">'dem16'!$K$230</definedName>
    <definedName name="np">#REF!</definedName>
    <definedName name="Nutrition">#REF!</definedName>
    <definedName name="oges" localSheetId="0">'dem16'!$D$185:$L$185</definedName>
    <definedName name="oges">#REF!</definedName>
    <definedName name="pension">#REF!</definedName>
    <definedName name="plant" localSheetId="0">'dem16'!$D$35:$L$35</definedName>
    <definedName name="_xlnm.Print_Area" localSheetId="0">'dem16'!$A$1:$L$236</definedName>
    <definedName name="_xlnm.Print_Titles" localSheetId="0">'dem16'!$17:$20</definedName>
    <definedName name="pw">#REF!</definedName>
    <definedName name="pwcap">#REF!</definedName>
    <definedName name="rbcap" localSheetId="0">'dem16'!#REF!</definedName>
    <definedName name="rec">#REF!</definedName>
    <definedName name="rec1">#REF!</definedName>
    <definedName name="reform">#REF!</definedName>
    <definedName name="revise" localSheetId="0">'dem16'!#REF!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'dem16'!#REF!</definedName>
    <definedName name="swc">#REF!</definedName>
    <definedName name="tax">#REF!</definedName>
    <definedName name="udhd">#REF!</definedName>
    <definedName name="urbancap">#REF!</definedName>
    <definedName name="voted" localSheetId="0">'dem16'!$E$15:$G$15</definedName>
    <definedName name="Voted">#REF!</definedName>
    <definedName name="vsi" localSheetId="0">'dem16'!$D$159:$L$159</definedName>
    <definedName name="vsicap" localSheetId="0">'dem16'!$D$203:$L$203</definedName>
    <definedName name="vsirec" localSheetId="0">'dem16'!$D$233:$L$233</definedName>
    <definedName name="water">#REF!</definedName>
    <definedName name="watercap">#REF!</definedName>
    <definedName name="welfarecap">#REF!</definedName>
    <definedName name="Z_239EE218_578E_4317_BEED_14D5D7089E27_.wvu.Cols" localSheetId="0" hidden="1">'dem16'!#REF!</definedName>
    <definedName name="Z_239EE218_578E_4317_BEED_14D5D7089E27_.wvu.FilterData" localSheetId="0" hidden="1">'dem16'!$A$1:$L$221</definedName>
    <definedName name="Z_239EE218_578E_4317_BEED_14D5D7089E27_.wvu.PrintArea" localSheetId="0" hidden="1">'dem16'!$A$1:$L$230</definedName>
    <definedName name="Z_239EE218_578E_4317_BEED_14D5D7089E27_.wvu.PrintTitles" localSheetId="0" hidden="1">'dem16'!$17:$20</definedName>
    <definedName name="Z_302A3EA3_AE96_11D5_A646_0050BA3D7AFD_.wvu.Cols" localSheetId="0" hidden="1">'dem16'!#REF!</definedName>
    <definedName name="Z_302A3EA3_AE96_11D5_A646_0050BA3D7AFD_.wvu.FilterData" localSheetId="0" hidden="1">'dem16'!$A$1:$L$221</definedName>
    <definedName name="Z_302A3EA3_AE96_11D5_A646_0050BA3D7AFD_.wvu.PrintArea" localSheetId="0" hidden="1">'dem16'!$A$1:$L$230</definedName>
    <definedName name="Z_302A3EA3_AE96_11D5_A646_0050BA3D7AFD_.wvu.PrintTitles" localSheetId="0" hidden="1">'dem16'!$17:$20</definedName>
    <definedName name="Z_36DBA021_0ECB_11D4_8064_004005726899_.wvu.Cols" localSheetId="0" hidden="1">'dem16'!#REF!</definedName>
    <definedName name="Z_36DBA021_0ECB_11D4_8064_004005726899_.wvu.FilterData" localSheetId="0" hidden="1">'dem16'!$C$22:$C$221</definedName>
    <definedName name="Z_36DBA021_0ECB_11D4_8064_004005726899_.wvu.PrintArea" localSheetId="0" hidden="1">'dem16'!$A$1:$L$221</definedName>
    <definedName name="Z_36DBA021_0ECB_11D4_8064_004005726899_.wvu.PrintTitles" localSheetId="0" hidden="1">'dem16'!$17:$20</definedName>
    <definedName name="Z_93EBE921_AE91_11D5_8685_004005726899_.wvu.Cols" localSheetId="0" hidden="1">'dem16'!#REF!</definedName>
    <definedName name="Z_93EBE921_AE91_11D5_8685_004005726899_.wvu.FilterData" localSheetId="0" hidden="1">'dem16'!$C$22:$C$221</definedName>
    <definedName name="Z_93EBE921_AE91_11D5_8685_004005726899_.wvu.PrintArea" localSheetId="0" hidden="1">'dem16'!$A$1:$L$221</definedName>
    <definedName name="Z_93EBE921_AE91_11D5_8685_004005726899_.wvu.PrintTitles" localSheetId="0" hidden="1">'dem16'!$17:$20</definedName>
    <definedName name="Z_94DA79C1_0FDE_11D5_9579_000021DAEEA2_.wvu.Cols" localSheetId="0" hidden="1">'dem16'!#REF!</definedName>
    <definedName name="Z_94DA79C1_0FDE_11D5_9579_000021DAEEA2_.wvu.FilterData" localSheetId="0" hidden="1">'dem16'!$C$22:$C$221</definedName>
    <definedName name="Z_94DA79C1_0FDE_11D5_9579_000021DAEEA2_.wvu.PrintArea" localSheetId="0" hidden="1">'dem16'!$A$1:$L$221</definedName>
    <definedName name="Z_94DA79C1_0FDE_11D5_9579_000021DAEEA2_.wvu.PrintTitles" localSheetId="0" hidden="1">'dem16'!$17:$20</definedName>
    <definedName name="Z_B4CB098E_161F_11D5_8064_004005726899_.wvu.FilterData" localSheetId="0" hidden="1">'dem16'!$C$22:$C$221</definedName>
    <definedName name="Z_B4CB0999_161F_11D5_8064_004005726899_.wvu.FilterData" localSheetId="0" hidden="1">'dem16'!$C$22:$C$221</definedName>
    <definedName name="Z_C868F8C3_16D7_11D5_A68D_81D6213F5331_.wvu.Cols" localSheetId="0" hidden="1">'dem16'!#REF!</definedName>
    <definedName name="Z_C868F8C3_16D7_11D5_A68D_81D6213F5331_.wvu.FilterData" localSheetId="0" hidden="1">'dem16'!$C$22:$C$221</definedName>
    <definedName name="Z_C868F8C3_16D7_11D5_A68D_81D6213F5331_.wvu.PrintArea" localSheetId="0" hidden="1">'dem16'!$A$1:$L$221</definedName>
    <definedName name="Z_C868F8C3_16D7_11D5_A68D_81D6213F5331_.wvu.PrintTitles" localSheetId="0" hidden="1">'dem16'!$17:$20</definedName>
    <definedName name="Z_E5DF37BD_125C_11D5_8DC4_D0F5D88B3549_.wvu.Cols" localSheetId="0" hidden="1">'dem16'!#REF!</definedName>
    <definedName name="Z_E5DF37BD_125C_11D5_8DC4_D0F5D88B3549_.wvu.FilterData" localSheetId="0" hidden="1">'dem16'!$C$22:$C$221</definedName>
    <definedName name="Z_E5DF37BD_125C_11D5_8DC4_D0F5D88B3549_.wvu.PrintArea" localSheetId="0" hidden="1">'dem16'!$A$1:$L$221</definedName>
    <definedName name="Z_E5DF37BD_125C_11D5_8DC4_D0F5D88B3549_.wvu.PrintTitles" localSheetId="0" hidden="1">'dem16'!$17:$20</definedName>
    <definedName name="Z_F8ADACC1_164E_11D6_B603_000021DAEEA2_.wvu.Cols" localSheetId="0" hidden="1">'dem16'!#REF!</definedName>
    <definedName name="Z_F8ADACC1_164E_11D6_B603_000021DAEEA2_.wvu.FilterData" localSheetId="0" hidden="1">'dem16'!$C$22:$C$221</definedName>
    <definedName name="Z_F8ADACC1_164E_11D6_B603_000021DAEEA2_.wvu.PrintArea" localSheetId="0" hidden="1">'dem16'!$A$1:$L$221</definedName>
    <definedName name="Z_F8ADACC1_164E_11D6_B603_000021DAEEA2_.wvu.PrintTitles" localSheetId="0" hidden="1">'dem16'!$17:$20</definedName>
  </definedNames>
  <calcPr fullCalcOnLoad="1"/>
</workbook>
</file>

<file path=xl/sharedStrings.xml><?xml version="1.0" encoding="utf-8"?>
<sst xmlns="http://schemas.openxmlformats.org/spreadsheetml/2006/main" count="371" uniqueCount="192">
  <si>
    <t>Plantations</t>
  </si>
  <si>
    <t>(f) Industry and Minerals</t>
  </si>
  <si>
    <t>Village &amp; Small Industries</t>
  </si>
  <si>
    <t>Industries</t>
  </si>
  <si>
    <t>Capital Outlay on Village and Small Industries</t>
  </si>
  <si>
    <t>(f) Capital Account of Industry and Minerals</t>
  </si>
  <si>
    <t>Capital Outlay on Consumer Industries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</si>
  <si>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</si>
  <si>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</si>
  <si>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</si>
  <si>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</si>
  <si>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</si>
  <si>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</si>
  <si>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</si>
  <si>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</si>
  <si>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</si>
  <si>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</si>
  <si>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Other expenditure</t>
  </si>
  <si>
    <t>Sikkim Tea Board</t>
  </si>
  <si>
    <t>60.00.50</t>
  </si>
  <si>
    <t>60.00.71</t>
  </si>
  <si>
    <t>Management</t>
  </si>
  <si>
    <t>60.00.72</t>
  </si>
  <si>
    <t>Operation and Maintenance</t>
  </si>
  <si>
    <t>60.00.73</t>
  </si>
  <si>
    <t>Factory</t>
  </si>
  <si>
    <t>Direction &amp; Administration</t>
  </si>
  <si>
    <t>Directorate of Small Scale Industries</t>
  </si>
  <si>
    <t>60.00.01</t>
  </si>
  <si>
    <t>Salaries</t>
  </si>
  <si>
    <t>60.00.11</t>
  </si>
  <si>
    <t>Travel Expenses</t>
  </si>
  <si>
    <t>60.00.13</t>
  </si>
  <si>
    <t>Office Expenses</t>
  </si>
  <si>
    <t>Training</t>
  </si>
  <si>
    <t>Branch Training Centres</t>
  </si>
  <si>
    <t>Directorate of Handicraft &amp; Handlooms, Gangtok</t>
  </si>
  <si>
    <t>61.60.01</t>
  </si>
  <si>
    <t>61.60.02</t>
  </si>
  <si>
    <t>Wages</t>
  </si>
  <si>
    <t>61.60.11</t>
  </si>
  <si>
    <t>61.60.13</t>
  </si>
  <si>
    <t>61.60.21</t>
  </si>
  <si>
    <t>61.60.26</t>
  </si>
  <si>
    <t>Advertising &amp; Publicity</t>
  </si>
  <si>
    <t>61.60.27</t>
  </si>
  <si>
    <t>61.60.34</t>
  </si>
  <si>
    <t>Scholarship and Stipend</t>
  </si>
  <si>
    <t>61.60.50</t>
  </si>
  <si>
    <t>Other Charges</t>
  </si>
  <si>
    <t>61.60.51</t>
  </si>
  <si>
    <t>Motor Vehicles</t>
  </si>
  <si>
    <t>61.60.71</t>
  </si>
  <si>
    <t>61.45.01</t>
  </si>
  <si>
    <t>61.45.11</t>
  </si>
  <si>
    <t>61.45.13</t>
  </si>
  <si>
    <t>61.45.14</t>
  </si>
  <si>
    <t>Rent, Rates &amp; Taxes</t>
  </si>
  <si>
    <t>61.45.21</t>
  </si>
  <si>
    <t>61.45.34</t>
  </si>
  <si>
    <t>61.45.52</t>
  </si>
  <si>
    <t>Machinery &amp; Equipments</t>
  </si>
  <si>
    <t>61.46.01</t>
  </si>
  <si>
    <t>61.46.11</t>
  </si>
  <si>
    <t>61.46.13</t>
  </si>
  <si>
    <t>61.46.14</t>
  </si>
  <si>
    <t>61.46.21</t>
  </si>
  <si>
    <t>61.46.27</t>
  </si>
  <si>
    <t>61.46.34</t>
  </si>
  <si>
    <t>61.46.52</t>
  </si>
  <si>
    <t>61.47.01</t>
  </si>
  <si>
    <t>61.47.11</t>
  </si>
  <si>
    <t>61.47.13</t>
  </si>
  <si>
    <t>61.47.14</t>
  </si>
  <si>
    <t>61.47.21</t>
  </si>
  <si>
    <t>61.47.27</t>
  </si>
  <si>
    <t>61.47.34</t>
  </si>
  <si>
    <t>61.47.52</t>
  </si>
  <si>
    <t>61.48.01</t>
  </si>
  <si>
    <t>61.48.11</t>
  </si>
  <si>
    <t>61.48.13</t>
  </si>
  <si>
    <t>61.48.14</t>
  </si>
  <si>
    <t>61.48.21</t>
  </si>
  <si>
    <t>61.48.27</t>
  </si>
  <si>
    <t>61.48.34</t>
  </si>
  <si>
    <t>61.48.52</t>
  </si>
  <si>
    <t>Small Scale Industries (Government Institute of Cottage Industries )</t>
  </si>
  <si>
    <t>Minor Works</t>
  </si>
  <si>
    <t>Hand Made Paper Unit</t>
  </si>
  <si>
    <t>65.00.01</t>
  </si>
  <si>
    <t>65.00.02</t>
  </si>
  <si>
    <t>65.00.13</t>
  </si>
  <si>
    <t>65.00.21</t>
  </si>
  <si>
    <t>65.00.27</t>
  </si>
  <si>
    <t>65.00.52</t>
  </si>
  <si>
    <t>Other Programmes</t>
  </si>
  <si>
    <t>66.00.71</t>
  </si>
  <si>
    <t>Incentives for New Industries</t>
  </si>
  <si>
    <t>Entrepreneurship Development</t>
  </si>
  <si>
    <t>66.00.73</t>
  </si>
  <si>
    <t>Information &amp; Publicity Centre</t>
  </si>
  <si>
    <t>Small Scale Industries</t>
  </si>
  <si>
    <t>Khadi &amp; Village Industries</t>
  </si>
  <si>
    <t>67.00.31</t>
  </si>
  <si>
    <t>Other Village Industries</t>
  </si>
  <si>
    <t>District Industries Centre</t>
  </si>
  <si>
    <t>Jorethang Establishment</t>
  </si>
  <si>
    <t>68.61.01</t>
  </si>
  <si>
    <t>68.61.11</t>
  </si>
  <si>
    <t>68.61.13</t>
  </si>
  <si>
    <t>Gangtok Establishment</t>
  </si>
  <si>
    <t>68.62.01</t>
  </si>
  <si>
    <t>68.62.11</t>
  </si>
  <si>
    <t>68.62.13</t>
  </si>
  <si>
    <t>68.62.14</t>
  </si>
  <si>
    <t>68.00.75</t>
  </si>
  <si>
    <t>00.00.81</t>
  </si>
  <si>
    <t>MH</t>
  </si>
  <si>
    <t>Consumer Industries</t>
  </si>
  <si>
    <t>Others</t>
  </si>
  <si>
    <t>Food Beverages</t>
  </si>
  <si>
    <t>60.71.50</t>
  </si>
  <si>
    <t>CAPITAL SECTION</t>
  </si>
  <si>
    <t>Public Sector Undertakings</t>
  </si>
  <si>
    <t>60.00.54</t>
  </si>
  <si>
    <t>DEMAND NO. 16</t>
  </si>
  <si>
    <t>COMMERCE AND INDUSTRIES</t>
  </si>
  <si>
    <t>00.00.82</t>
  </si>
  <si>
    <t>Other Expenditure</t>
  </si>
  <si>
    <t>Grants-in-aid</t>
  </si>
  <si>
    <t>Miscellaneous General Services</t>
  </si>
  <si>
    <t>Other General  Economic Services</t>
  </si>
  <si>
    <t>II. Details of the estimates and the heads under which this grant will be accounted for:</t>
  </si>
  <si>
    <t>Revenue</t>
  </si>
  <si>
    <t>Capital</t>
  </si>
  <si>
    <t>(j) General Economic Services</t>
  </si>
  <si>
    <t>Investment</t>
  </si>
  <si>
    <t>Capacity Building/ Training</t>
  </si>
  <si>
    <t>A - General Services (e) Pensions and Miscellaneous General Services</t>
  </si>
  <si>
    <t>C - Economic Services (a) Agriculture and Allied Activities</t>
  </si>
  <si>
    <t>C - Capital Accounts of Economic Services</t>
  </si>
  <si>
    <t>Tea</t>
  </si>
  <si>
    <t>East District</t>
  </si>
  <si>
    <t>West District</t>
  </si>
  <si>
    <t>North District</t>
  </si>
  <si>
    <t>South District</t>
  </si>
  <si>
    <t>Expenditure on Trade Representive of the 
State Government</t>
  </si>
  <si>
    <t>Deduct Recoveries of Overpayments</t>
  </si>
  <si>
    <t>Integrated Handloom Development Scheme (100%CSS)</t>
  </si>
  <si>
    <t>61.61.50</t>
  </si>
  <si>
    <t>Supplies and Materials</t>
  </si>
  <si>
    <t>Industrial Estate</t>
  </si>
  <si>
    <t>Modernisation of Govt. Fruit Preservation factory, Singtam</t>
  </si>
  <si>
    <t>Growth Centre at Samlik Marchak 
(Central share)</t>
  </si>
  <si>
    <t>Growth Centre at Samlik Marchak 
(State share)</t>
  </si>
  <si>
    <t>Incentive to Public Sectors/ Private/ 
Departmental Undertakings</t>
  </si>
  <si>
    <t>Grants-in-Aid</t>
  </si>
  <si>
    <t>2010-11</t>
  </si>
  <si>
    <t>60.00.27</t>
  </si>
  <si>
    <t>Capital Outlay on Consumer 
Industries</t>
  </si>
  <si>
    <t>61.00.53</t>
  </si>
  <si>
    <t xml:space="preserve">Major Works </t>
  </si>
  <si>
    <t>Sikkim Khadi &amp; Village Industries Board</t>
  </si>
  <si>
    <t>General</t>
  </si>
  <si>
    <t>61.00.72</t>
  </si>
  <si>
    <t>2011-12</t>
  </si>
  <si>
    <t>Construction of Udyog Bhawan (SPA)</t>
  </si>
  <si>
    <t>Loans for Other General Economic Services</t>
  </si>
  <si>
    <t>Loan for SIDICO</t>
  </si>
  <si>
    <t>60.00.56</t>
  </si>
  <si>
    <t>Repayment of loan Contracted by SIDICO</t>
  </si>
  <si>
    <t>F. Loans and Advances</t>
  </si>
  <si>
    <t>General Financial Institutions</t>
  </si>
  <si>
    <t>(In Thousands of Rupees)</t>
  </si>
  <si>
    <t>2012-13</t>
  </si>
  <si>
    <t>I. Estimate of the amount required in the year ending 31st March, 2013 to defray the charges in respect of Commerce and Industries</t>
  </si>
  <si>
    <t>Production and Training Centre for Soft Toys at Gangtok,Sikkim (NEC)</t>
  </si>
  <si>
    <t>62.00.50</t>
  </si>
  <si>
    <t>Major Works</t>
  </si>
  <si>
    <t>71.00.53</t>
  </si>
  <si>
    <t>Handloom Industries</t>
  </si>
  <si>
    <t>61.00.31</t>
  </si>
  <si>
    <t>Integrated Handloom Development Scheme -
Construction of Workshed (100% CSS)</t>
  </si>
  <si>
    <t>80.800</t>
  </si>
  <si>
    <t>Voluntary Retirement Scheme</t>
  </si>
  <si>
    <t>61.60.73</t>
  </si>
  <si>
    <t>HCM's 42 days tour</t>
  </si>
  <si>
    <t>60.00.31</t>
  </si>
  <si>
    <t>National Mission on Food Processsing (NMFP) (CSS)</t>
  </si>
  <si>
    <t>62.00.53</t>
  </si>
  <si>
    <t>Grants for Settlement of Liabilities of Closed Down PSUs</t>
  </si>
  <si>
    <t>Govt. Fruit Preservation Factory, 
Singtam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</si>
</sst>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  <numFmt numFmtId="226" formatCode="_(* #,##0.0_);_(* \(#,##0.0\);_(* &quot;-&quot;??_);_(@_)"/>
    <numFmt numFmtId="227" formatCode="_(* #,##0_);_(* \(#,##0\);_(* &quot;-&quot;??_);_(@_)"/>
  </numFmts>
  <fonts count="27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58" applyFont="1" applyFill="1" applyAlignment="1">
      <alignment horizontal="right" vertical="top" wrapText="1"/>
      <protection/>
    </xf>
    <xf numFmtId="0" fontId="4" fillId="0" borderId="0" xfId="58" applyFont="1" applyFill="1">
      <alignment/>
      <protection/>
    </xf>
    <xf numFmtId="0" fontId="5" fillId="0" borderId="0" xfId="58" applyFont="1" applyFill="1" applyAlignment="1" applyProtection="1">
      <alignment horizontal="center"/>
      <protection/>
    </xf>
    <xf numFmtId="0" fontId="4" fillId="0" borderId="0" xfId="58" applyFont="1" applyFill="1" applyAlignment="1" applyProtection="1">
      <alignment horizontal="left"/>
      <protection/>
    </xf>
    <xf numFmtId="0" fontId="4" fillId="0" borderId="0" xfId="61" applyFont="1" applyFill="1" applyAlignment="1">
      <alignment horizontal="right" vertical="top" wrapText="1"/>
      <protection/>
    </xf>
    <xf numFmtId="0" fontId="4" fillId="0" borderId="10" xfId="59" applyFont="1" applyFill="1" applyBorder="1">
      <alignment/>
      <protection/>
    </xf>
    <xf numFmtId="0" fontId="4" fillId="0" borderId="11" xfId="60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 applyBorder="1" applyAlignment="1" applyProtection="1">
      <alignment horizontal="right" vertical="top" wrapText="1"/>
      <protection/>
    </xf>
    <xf numFmtId="0" fontId="4" fillId="0" borderId="10" xfId="60" applyFont="1" applyFill="1" applyBorder="1" applyAlignment="1" applyProtection="1">
      <alignment horizontal="right" vertical="top" wrapText="1"/>
      <protection/>
    </xf>
    <xf numFmtId="0" fontId="4" fillId="0" borderId="10" xfId="59" applyFont="1" applyFill="1" applyBorder="1" applyProtection="1">
      <alignment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5" fillId="0" borderId="0" xfId="58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Alignment="1">
      <alignment/>
      <protection/>
    </xf>
    <xf numFmtId="193" fontId="5" fillId="0" borderId="0" xfId="58" applyNumberFormat="1" applyFont="1" applyFill="1" applyBorder="1" applyAlignment="1">
      <alignment horizontal="right" vertical="top" wrapText="1"/>
      <protection/>
    </xf>
    <xf numFmtId="0" fontId="5" fillId="0" borderId="0" xfId="61" applyFont="1" applyFill="1" applyBorder="1" applyAlignment="1" applyProtection="1">
      <alignment horizontal="left" vertical="top" wrapText="1"/>
      <protection/>
    </xf>
    <xf numFmtId="0" fontId="4" fillId="0" borderId="0" xfId="61" applyFont="1" applyFill="1" applyBorder="1" applyAlignment="1" applyProtection="1">
      <alignment horizontal="left" vertical="top" wrapText="1"/>
      <protection/>
    </xf>
    <xf numFmtId="0" fontId="4" fillId="0" borderId="11" xfId="59" applyFont="1" applyFill="1" applyBorder="1" applyProtection="1">
      <alignment/>
      <protection/>
    </xf>
    <xf numFmtId="0" fontId="4" fillId="0" borderId="0" xfId="59" applyFont="1" applyFill="1" applyBorder="1" applyAlignment="1" applyProtection="1">
      <alignment horizontal="left"/>
      <protection/>
    </xf>
    <xf numFmtId="0" fontId="4" fillId="0" borderId="0" xfId="58" applyFont="1" applyFill="1" applyAlignment="1">
      <alignment horizontal="left" vertical="top" wrapText="1"/>
      <protection/>
    </xf>
    <xf numFmtId="0" fontId="4" fillId="0" borderId="0" xfId="61" applyFont="1" applyFill="1" applyAlignment="1">
      <alignment horizontal="left" vertical="top" wrapText="1"/>
      <protection/>
    </xf>
    <xf numFmtId="0" fontId="4" fillId="0" borderId="11" xfId="60" applyFont="1" applyFill="1" applyBorder="1" applyAlignment="1" applyProtection="1">
      <alignment horizontal="left" vertical="top" wrapText="1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10" xfId="60" applyFont="1" applyFill="1" applyBorder="1" applyAlignment="1" applyProtection="1">
      <alignment horizontal="left" vertical="top" wrapText="1"/>
      <protection/>
    </xf>
    <xf numFmtId="0" fontId="4" fillId="0" borderId="0" xfId="58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4" fillId="0" borderId="12" xfId="58" applyFont="1" applyFill="1" applyBorder="1" applyAlignment="1">
      <alignment horizontal="left" vertical="top" wrapText="1"/>
      <protection/>
    </xf>
    <xf numFmtId="0" fontId="5" fillId="0" borderId="12" xfId="58" applyFont="1" applyFill="1" applyBorder="1" applyAlignment="1" applyProtection="1">
      <alignment horizontal="left" vertical="top" wrapText="1"/>
      <protection/>
    </xf>
    <xf numFmtId="0" fontId="5" fillId="0" borderId="0" xfId="58" applyFont="1" applyFill="1" applyBorder="1" applyAlignment="1">
      <alignment horizontal="right" vertical="top" wrapText="1"/>
      <protection/>
    </xf>
    <xf numFmtId="185" fontId="4" fillId="0" borderId="0" xfId="58" applyNumberFormat="1" applyFont="1" applyFill="1" applyBorder="1" applyAlignment="1">
      <alignment horizontal="right" vertical="top" wrapText="1"/>
      <protection/>
    </xf>
    <xf numFmtId="204" fontId="5" fillId="0" borderId="0" xfId="58" applyNumberFormat="1" applyFont="1" applyFill="1" applyBorder="1" applyAlignment="1">
      <alignment horizontal="right" vertical="top" wrapText="1"/>
      <protection/>
    </xf>
    <xf numFmtId="196" fontId="5" fillId="0" borderId="0" xfId="58" applyNumberFormat="1" applyFont="1" applyFill="1" applyBorder="1" applyAlignment="1">
      <alignment horizontal="right" vertical="top" wrapText="1"/>
      <protection/>
    </xf>
    <xf numFmtId="184" fontId="5" fillId="0" borderId="0" xfId="58" applyNumberFormat="1" applyFont="1" applyFill="1" applyBorder="1" applyAlignment="1">
      <alignment horizontal="right" vertical="top" wrapText="1"/>
      <protection/>
    </xf>
    <xf numFmtId="202" fontId="5" fillId="0" borderId="0" xfId="58" applyNumberFormat="1" applyFont="1" applyFill="1" applyBorder="1" applyAlignment="1">
      <alignment horizontal="right" vertical="top" wrapText="1"/>
      <protection/>
    </xf>
    <xf numFmtId="0" fontId="4" fillId="0" borderId="12" xfId="58" applyFont="1" applyFill="1" applyBorder="1" applyAlignment="1">
      <alignment horizontal="right" vertical="top" wrapText="1"/>
      <protection/>
    </xf>
    <xf numFmtId="0" fontId="5" fillId="0" borderId="0" xfId="61" applyFont="1" applyFill="1" applyBorder="1" applyAlignment="1">
      <alignment horizontal="right" vertical="top" wrapText="1"/>
      <protection/>
    </xf>
    <xf numFmtId="0" fontId="4" fillId="0" borderId="0" xfId="58" applyFont="1" applyFill="1" applyBorder="1">
      <alignment/>
      <protection/>
    </xf>
    <xf numFmtId="0" fontId="4" fillId="0" borderId="10" xfId="58" applyFont="1" applyFill="1" applyBorder="1" applyAlignment="1">
      <alignment horizontal="left" vertical="top" wrapText="1"/>
      <protection/>
    </xf>
    <xf numFmtId="0" fontId="4" fillId="0" borderId="10" xfId="58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Protection="1">
      <alignment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>
      <alignment/>
      <protection/>
    </xf>
    <xf numFmtId="0" fontId="4" fillId="0" borderId="0" xfId="58" applyNumberFormat="1" applyFont="1" applyFill="1" applyBorder="1">
      <alignment/>
      <protection/>
    </xf>
    <xf numFmtId="0" fontId="4" fillId="0" borderId="0" xfId="58" applyNumberFormat="1" applyFont="1" applyFill="1" applyBorder="1" applyAlignment="1">
      <alignment horizontal="right"/>
      <protection/>
    </xf>
    <xf numFmtId="0" fontId="4" fillId="0" borderId="10" xfId="58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 applyAlignment="1">
      <alignment horizontal="right"/>
      <protection/>
    </xf>
    <xf numFmtId="0" fontId="4" fillId="0" borderId="0" xfId="58" applyNumberFormat="1" applyFont="1" applyFill="1" applyAlignment="1" applyProtection="1">
      <alignment horizontal="right"/>
      <protection/>
    </xf>
    <xf numFmtId="0" fontId="4" fillId="0" borderId="0" xfId="58" applyFont="1" applyFill="1" applyAlignment="1" applyProtection="1">
      <alignment horizontal="left" vertical="top"/>
      <protection/>
    </xf>
    <xf numFmtId="0" fontId="5" fillId="0" borderId="0" xfId="58" applyFont="1" applyFill="1" applyAlignment="1">
      <alignment horizontal="left" vertical="top"/>
      <protection/>
    </xf>
    <xf numFmtId="0" fontId="4" fillId="0" borderId="0" xfId="0" applyFont="1" applyFill="1" applyAlignment="1">
      <alignment/>
    </xf>
    <xf numFmtId="0" fontId="5" fillId="0" borderId="0" xfId="58" applyNumberFormat="1" applyFont="1" applyFill="1" applyBorder="1" applyAlignment="1">
      <alignment horizontal="center" vertical="top" wrapText="1"/>
      <protection/>
    </xf>
    <xf numFmtId="0" fontId="4" fillId="0" borderId="0" xfId="58" applyNumberFormat="1" applyFont="1" applyFill="1" applyBorder="1" applyAlignment="1" applyProtection="1">
      <alignment horizontal="left" vertical="top"/>
      <protection/>
    </xf>
    <xf numFmtId="0" fontId="5" fillId="0" borderId="0" xfId="58" applyNumberFormat="1" applyFont="1" applyFill="1" applyAlignment="1" applyProtection="1">
      <alignment horizontal="center"/>
      <protection/>
    </xf>
    <xf numFmtId="0" fontId="5" fillId="0" borderId="0" xfId="61" applyNumberFormat="1" applyFont="1" applyFill="1" applyAlignment="1">
      <alignment horizontal="center"/>
      <protection/>
    </xf>
    <xf numFmtId="0" fontId="4" fillId="0" borderId="0" xfId="61" applyNumberFormat="1" applyFont="1" applyFill="1" applyAlignment="1" applyProtection="1">
      <alignment horizontal="left"/>
      <protection/>
    </xf>
    <xf numFmtId="0" fontId="5" fillId="0" borderId="0" xfId="58" applyNumberFormat="1" applyFont="1" applyFill="1" applyAlignment="1">
      <alignment horizontal="center"/>
      <protection/>
    </xf>
    <xf numFmtId="0" fontId="4" fillId="0" borderId="0" xfId="58" applyNumberFormat="1" applyFont="1" applyFill="1" applyAlignment="1" applyProtection="1">
      <alignment horizontal="left"/>
      <protection/>
    </xf>
    <xf numFmtId="0" fontId="5" fillId="0" borderId="0" xfId="58" applyNumberFormat="1" applyFont="1" applyFill="1" applyBorder="1">
      <alignment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5" fillId="0" borderId="0" xfId="58" applyNumberFormat="1" applyFont="1" applyFill="1">
      <alignment/>
      <protection/>
    </xf>
    <xf numFmtId="0" fontId="5" fillId="0" borderId="0" xfId="58" applyNumberFormat="1" applyFont="1" applyFill="1" applyBorder="1" applyAlignment="1" applyProtection="1">
      <alignment horizontal="left"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 applyAlignment="1" applyProtection="1">
      <alignment horizontal="left"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8" applyNumberFormat="1" applyFont="1" applyFill="1" applyBorder="1" applyAlignment="1" applyProtection="1">
      <alignment horizontal="left"/>
      <protection/>
    </xf>
    <xf numFmtId="43" fontId="4" fillId="0" borderId="0" xfId="42" applyFont="1" applyFill="1" applyAlignment="1">
      <alignment horizontal="right" wrapText="1"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>
      <alignment horizontal="right" wrapText="1"/>
    </xf>
    <xf numFmtId="0" fontId="4" fillId="0" borderId="0" xfId="42" applyNumberFormat="1" applyFont="1" applyFill="1" applyAlignment="1" applyProtection="1">
      <alignment horizontal="right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0" xfId="58" applyNumberFormat="1" applyFont="1" applyFill="1" applyAlignment="1">
      <alignment horizontal="right" wrapText="1"/>
      <protection/>
    </xf>
    <xf numFmtId="0" fontId="4" fillId="0" borderId="0" xfId="58" applyNumberFormat="1" applyFont="1" applyFill="1" applyAlignment="1" applyProtection="1">
      <alignment horizontal="right" wrapText="1"/>
      <protection/>
    </xf>
    <xf numFmtId="0" fontId="4" fillId="0" borderId="0" xfId="58" applyNumberFormat="1" applyFont="1" applyFill="1" applyBorder="1" applyAlignment="1">
      <alignment horizontal="right" wrapText="1"/>
      <protection/>
    </xf>
    <xf numFmtId="0" fontId="4" fillId="0" borderId="0" xfId="58" applyNumberFormat="1" applyFont="1" applyFill="1" applyBorder="1" applyAlignment="1" applyProtection="1">
      <alignment horizontal="right" wrapText="1"/>
      <protection/>
    </xf>
    <xf numFmtId="0" fontId="4" fillId="0" borderId="11" xfId="58" applyNumberFormat="1" applyFont="1" applyFill="1" applyBorder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10" xfId="58" applyNumberFormat="1" applyFont="1" applyFill="1" applyBorder="1" applyAlignment="1" applyProtection="1">
      <alignment horizontal="right" wrapText="1"/>
      <protection/>
    </xf>
    <xf numFmtId="0" fontId="4" fillId="0" borderId="0" xfId="61" applyNumberFormat="1" applyFont="1" applyFill="1" applyAlignment="1">
      <alignment horizontal="right" wrapText="1"/>
      <protection/>
    </xf>
    <xf numFmtId="0" fontId="4" fillId="0" borderId="0" xfId="61" applyNumberFormat="1" applyFont="1" applyFill="1" applyBorder="1" applyAlignment="1" applyProtection="1">
      <alignment horizontal="right" wrapText="1"/>
      <protection/>
    </xf>
    <xf numFmtId="0" fontId="4" fillId="0" borderId="0" xfId="58" applyNumberFormat="1" applyFont="1" applyFill="1" applyAlignment="1">
      <alignment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10" xfId="42" applyFont="1" applyFill="1" applyBorder="1" applyAlignment="1">
      <alignment horizontal="right" wrapText="1"/>
    </xf>
    <xf numFmtId="43" fontId="4" fillId="0" borderId="12" xfId="42" applyFont="1" applyFill="1" applyBorder="1" applyAlignment="1" applyProtection="1">
      <alignment horizontal="right" wrapText="1"/>
      <protection/>
    </xf>
    <xf numFmtId="0" fontId="5" fillId="0" borderId="0" xfId="58" applyFont="1" applyFill="1" applyBorder="1" applyAlignment="1">
      <alignment horizontal="left" vertical="top"/>
      <protection/>
    </xf>
    <xf numFmtId="0" fontId="4" fillId="0" borderId="0" xfId="58" applyNumberFormat="1" applyFont="1" applyFill="1" applyBorder="1" applyAlignment="1">
      <alignment wrapText="1"/>
      <protection/>
    </xf>
    <xf numFmtId="43" fontId="4" fillId="0" borderId="0" xfId="42" applyFont="1" applyFill="1" applyBorder="1" applyAlignment="1">
      <alignment horizontal="right" wrapText="1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2" xfId="58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>
      <alignment horizontal="right" wrapText="1"/>
    </xf>
    <xf numFmtId="43" fontId="4" fillId="0" borderId="12" xfId="42" applyFont="1" applyFill="1" applyBorder="1" applyAlignment="1">
      <alignment horizontal="right" wrapText="1"/>
    </xf>
    <xf numFmtId="43" fontId="4" fillId="0" borderId="11" xfId="42" applyFont="1" applyFill="1" applyBorder="1" applyAlignment="1" applyProtection="1">
      <alignment horizontal="right" wrapText="1"/>
      <protection/>
    </xf>
    <xf numFmtId="0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Alignment="1">
      <alignment horizontal="right" wrapText="1"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 wrapText="1"/>
    </xf>
    <xf numFmtId="0" fontId="4" fillId="0" borderId="11" xfId="60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41" fontId="4" fillId="0" borderId="0" xfId="42" applyNumberFormat="1" applyFont="1" applyFill="1" applyBorder="1" applyAlignment="1" applyProtection="1">
      <alignment horizontal="right" wrapText="1"/>
      <protection/>
    </xf>
    <xf numFmtId="0" fontId="5" fillId="0" borderId="10" xfId="58" applyFont="1" applyFill="1" applyBorder="1" applyAlignment="1" applyProtection="1">
      <alignment horizontal="left" vertical="top" wrapText="1"/>
      <protection/>
    </xf>
    <xf numFmtId="49" fontId="4" fillId="0" borderId="0" xfId="58" applyNumberFormat="1" applyFont="1" applyFill="1" applyBorder="1" applyAlignment="1">
      <alignment horizontal="right" vertical="top" wrapText="1"/>
      <protection/>
    </xf>
    <xf numFmtId="49" fontId="5" fillId="0" borderId="0" xfId="58" applyNumberFormat="1" applyFont="1" applyFill="1" applyBorder="1" applyAlignment="1">
      <alignment horizontal="right" vertical="top" wrapText="1"/>
      <protection/>
    </xf>
    <xf numFmtId="0" fontId="4" fillId="0" borderId="0" xfId="58" applyFont="1" applyFill="1" applyBorder="1" applyAlignment="1" applyProtection="1">
      <alignment horizontal="left" vertical="top"/>
      <protection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192" fontId="4" fillId="0" borderId="0" xfId="58" applyNumberFormat="1" applyFont="1" applyFill="1" applyBorder="1" applyAlignment="1">
      <alignment horizontal="right" vertical="top" wrapText="1"/>
      <protection/>
    </xf>
    <xf numFmtId="0" fontId="4" fillId="0" borderId="10" xfId="58" applyNumberFormat="1" applyFont="1" applyFill="1" applyBorder="1" applyAlignment="1">
      <alignment horizontal="right" wrapText="1"/>
      <protection/>
    </xf>
    <xf numFmtId="196" fontId="5" fillId="0" borderId="10" xfId="58" applyNumberFormat="1" applyFont="1" applyFill="1" applyBorder="1" applyAlignment="1">
      <alignment horizontal="right" vertical="top" wrapText="1"/>
      <protection/>
    </xf>
    <xf numFmtId="0" fontId="4" fillId="0" borderId="10" xfId="58" applyFont="1" applyFill="1" applyBorder="1" applyAlignment="1">
      <alignment horizontal="right" vertical="top" wrapText="1"/>
      <protection/>
    </xf>
    <xf numFmtId="193" fontId="5" fillId="0" borderId="10" xfId="58" applyNumberFormat="1" applyFont="1" applyFill="1" applyBorder="1" applyAlignment="1">
      <alignment horizontal="right" vertical="top" wrapText="1"/>
      <protection/>
    </xf>
    <xf numFmtId="43" fontId="4" fillId="0" borderId="12" xfId="42" applyNumberFormat="1" applyFont="1" applyFill="1" applyBorder="1" applyAlignment="1" applyProtection="1">
      <alignment horizontal="right" wrapText="1"/>
      <protection/>
    </xf>
    <xf numFmtId="0" fontId="26" fillId="0" borderId="0" xfId="58" applyFont="1" applyFill="1" applyBorder="1" applyAlignment="1">
      <alignment horizontal="right" vertical="top" wrapText="1"/>
      <protection/>
    </xf>
    <xf numFmtId="192" fontId="26" fillId="0" borderId="0" xfId="58" applyNumberFormat="1" applyFont="1" applyFill="1" applyBorder="1" applyAlignment="1">
      <alignment horizontal="right" vertical="top" wrapText="1"/>
      <protection/>
    </xf>
    <xf numFmtId="192" fontId="26" fillId="0" borderId="10" xfId="58" applyNumberFormat="1" applyFont="1" applyFill="1" applyBorder="1" applyAlignment="1">
      <alignment horizontal="right" vertical="top" wrapText="1"/>
      <protection/>
    </xf>
    <xf numFmtId="0" fontId="26" fillId="0" borderId="0" xfId="0" applyFont="1" applyFill="1" applyBorder="1" applyAlignment="1">
      <alignment horizontal="right" vertical="top"/>
    </xf>
    <xf numFmtId="0" fontId="4" fillId="0" borderId="0" xfId="58" applyFont="1" applyFill="1" applyBorder="1" applyAlignment="1">
      <alignment horizontal="left" vertical="top" wrapText="1"/>
      <protection/>
    </xf>
    <xf numFmtId="0" fontId="4" fillId="0" borderId="0" xfId="58" applyFont="1" applyFill="1" applyAlignment="1">
      <alignment horizontal="right" vertical="top" wrapText="1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 03-04" xfId="57"/>
    <cellStyle name="Normal_budget for 03-04" xfId="58"/>
    <cellStyle name="Normal_BUDGET-2000" xfId="59"/>
    <cellStyle name="Normal_budgetDocNIC02-03" xfId="60"/>
    <cellStyle name="Normal_DEMAND1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56"/>
  <sheetViews>
    <sheetView tabSelected="1" view="pageBreakPreview" zoomScaleNormal="130" zoomScaleSheetLayoutView="100" zoomScalePageLayoutView="0" workbookViewId="0" topLeftCell="A1">
      <selection activeCell="G64" sqref="G64"/>
    </sheetView>
  </sheetViews>
  <sheetFormatPr defaultColWidth="11.00390625" defaultRowHeight="12.75"/>
  <cols>
    <col min="1" max="1" width="6.421875" style="21" customWidth="1"/>
    <col min="2" max="2" width="8.140625" style="1" customWidth="1"/>
    <col min="3" max="3" width="34.57421875" style="2" customWidth="1"/>
    <col min="4" max="4" width="8.57421875" style="43" customWidth="1"/>
    <col min="5" max="5" width="9.421875" style="43" customWidth="1"/>
    <col min="6" max="6" width="8.421875" style="2" customWidth="1"/>
    <col min="7" max="7" width="8.57421875" style="2" customWidth="1"/>
    <col min="8" max="8" width="8.57421875" style="43" customWidth="1"/>
    <col min="9" max="9" width="8.421875" style="2" customWidth="1"/>
    <col min="10" max="10" width="8.57421875" style="43" customWidth="1"/>
    <col min="11" max="11" width="9.140625" style="43" customWidth="1"/>
    <col min="12" max="12" width="8.421875" style="2" customWidth="1"/>
    <col min="13" max="16384" width="11.00390625" style="2" customWidth="1"/>
  </cols>
  <sheetData>
    <row r="1" spans="3:12" ht="12.75">
      <c r="C1" s="3"/>
      <c r="D1" s="54"/>
      <c r="E1" s="54" t="s">
        <v>125</v>
      </c>
      <c r="F1" s="3"/>
      <c r="G1" s="3"/>
      <c r="H1" s="54"/>
      <c r="I1" s="3"/>
      <c r="J1" s="54"/>
      <c r="K1" s="54"/>
      <c r="L1" s="3"/>
    </row>
    <row r="2" spans="5:12" ht="12.75">
      <c r="E2" s="57" t="s">
        <v>126</v>
      </c>
      <c r="G2" s="3"/>
      <c r="H2" s="54"/>
      <c r="I2" s="3"/>
      <c r="J2" s="54"/>
      <c r="K2" s="54"/>
      <c r="L2" s="3"/>
    </row>
    <row r="3" spans="5:12" ht="9.75" customHeight="1">
      <c r="E3" s="57"/>
      <c r="G3" s="3"/>
      <c r="H3" s="54"/>
      <c r="I3" s="3"/>
      <c r="J3" s="54"/>
      <c r="K3" s="54"/>
      <c r="L3" s="3"/>
    </row>
    <row r="4" spans="2:12" ht="12.75" hidden="1">
      <c r="B4" s="128" t="s">
        <v>138</v>
      </c>
      <c r="C4" s="128"/>
      <c r="D4" s="128"/>
      <c r="E4" s="57">
        <v>2075</v>
      </c>
      <c r="F4" s="2" t="s">
        <v>130</v>
      </c>
      <c r="G4" s="3"/>
      <c r="H4" s="54"/>
      <c r="I4" s="3"/>
      <c r="J4" s="54"/>
      <c r="K4" s="54"/>
      <c r="L4" s="3"/>
    </row>
    <row r="5" spans="4:12" ht="12.75">
      <c r="D5" s="48" t="s">
        <v>139</v>
      </c>
      <c r="E5" s="57">
        <v>2407</v>
      </c>
      <c r="F5" s="4" t="s">
        <v>0</v>
      </c>
      <c r="G5" s="3"/>
      <c r="H5" s="54"/>
      <c r="I5" s="3"/>
      <c r="J5" s="54"/>
      <c r="K5" s="54"/>
      <c r="L5" s="3"/>
    </row>
    <row r="6" spans="4:12" ht="12.75">
      <c r="D6" s="48" t="s">
        <v>1</v>
      </c>
      <c r="E6" s="57">
        <v>2851</v>
      </c>
      <c r="F6" s="4" t="s">
        <v>2</v>
      </c>
      <c r="G6" s="3"/>
      <c r="H6" s="54"/>
      <c r="I6" s="3"/>
      <c r="J6" s="54"/>
      <c r="K6" s="54"/>
      <c r="L6" s="3"/>
    </row>
    <row r="7" spans="4:12" ht="12.75">
      <c r="D7" s="48"/>
      <c r="E7" s="57">
        <v>2852</v>
      </c>
      <c r="F7" s="4" t="s">
        <v>3</v>
      </c>
      <c r="G7" s="3"/>
      <c r="H7" s="54"/>
      <c r="I7" s="3"/>
      <c r="J7" s="54"/>
      <c r="K7" s="54"/>
      <c r="L7" s="3"/>
    </row>
    <row r="8" spans="4:12" ht="12.75">
      <c r="D8" s="48" t="s">
        <v>135</v>
      </c>
      <c r="E8" s="52">
        <v>3475</v>
      </c>
      <c r="F8" s="53" t="s">
        <v>131</v>
      </c>
      <c r="G8" s="54"/>
      <c r="H8" s="54"/>
      <c r="I8" s="54"/>
      <c r="J8" s="54"/>
      <c r="K8" s="54"/>
      <c r="L8" s="54"/>
    </row>
    <row r="9" spans="4:12" ht="12.75">
      <c r="D9" s="48" t="s">
        <v>140</v>
      </c>
      <c r="E9" s="55">
        <v>4851</v>
      </c>
      <c r="F9" s="56" t="s">
        <v>4</v>
      </c>
      <c r="G9" s="54"/>
      <c r="H9" s="54"/>
      <c r="I9" s="54"/>
      <c r="J9" s="54"/>
      <c r="K9" s="54"/>
      <c r="L9" s="54"/>
    </row>
    <row r="10" spans="4:12" ht="12.75">
      <c r="D10" s="48" t="s">
        <v>5</v>
      </c>
      <c r="E10" s="57">
        <v>4860</v>
      </c>
      <c r="F10" s="58" t="s">
        <v>6</v>
      </c>
      <c r="G10" s="54"/>
      <c r="H10" s="54"/>
      <c r="I10" s="54"/>
      <c r="J10" s="54"/>
      <c r="K10" s="54"/>
      <c r="L10" s="54"/>
    </row>
    <row r="11" spans="4:12" ht="12.75">
      <c r="D11" s="48" t="s">
        <v>171</v>
      </c>
      <c r="E11" s="57">
        <v>7475</v>
      </c>
      <c r="F11" s="58" t="s">
        <v>167</v>
      </c>
      <c r="G11" s="54"/>
      <c r="H11" s="54"/>
      <c r="I11" s="54"/>
      <c r="J11" s="54"/>
      <c r="K11" s="54"/>
      <c r="L11" s="54"/>
    </row>
    <row r="12" spans="4:12" ht="12.75">
      <c r="D12" s="48"/>
      <c r="E12" s="57"/>
      <c r="F12" s="58"/>
      <c r="G12" s="54"/>
      <c r="H12" s="54"/>
      <c r="I12" s="54"/>
      <c r="J12" s="54"/>
      <c r="K12" s="54"/>
      <c r="L12" s="54"/>
    </row>
    <row r="13" spans="1:12" ht="12.75">
      <c r="A13" s="49" t="s">
        <v>175</v>
      </c>
      <c r="F13" s="43"/>
      <c r="G13" s="43"/>
      <c r="I13" s="43"/>
      <c r="L13" s="43"/>
    </row>
    <row r="14" spans="4:12" ht="12.75">
      <c r="D14" s="59"/>
      <c r="E14" s="60" t="s">
        <v>133</v>
      </c>
      <c r="F14" s="60" t="s">
        <v>134</v>
      </c>
      <c r="G14" s="60" t="s">
        <v>14</v>
      </c>
      <c r="H14" s="61"/>
      <c r="I14" s="43"/>
      <c r="L14" s="43"/>
    </row>
    <row r="15" spans="4:12" ht="12.75">
      <c r="D15" s="62" t="s">
        <v>7</v>
      </c>
      <c r="E15" s="63">
        <f>L186</f>
        <v>223821</v>
      </c>
      <c r="F15" s="103">
        <f>L229</f>
        <v>32751</v>
      </c>
      <c r="G15" s="63">
        <f>F15+E15</f>
        <v>256572</v>
      </c>
      <c r="H15" s="61"/>
      <c r="I15" s="43"/>
      <c r="L15" s="43"/>
    </row>
    <row r="16" spans="1:12" ht="12.75">
      <c r="A16" s="49" t="s">
        <v>132</v>
      </c>
      <c r="F16" s="43"/>
      <c r="G16" s="43"/>
      <c r="I16" s="43"/>
      <c r="L16" s="43"/>
    </row>
    <row r="17" spans="1:12" ht="13.5">
      <c r="A17" s="22"/>
      <c r="B17" s="5"/>
      <c r="C17" s="6"/>
      <c r="D17" s="64"/>
      <c r="E17" s="64"/>
      <c r="F17" s="64"/>
      <c r="G17" s="64"/>
      <c r="H17" s="64"/>
      <c r="I17" s="65"/>
      <c r="J17" s="66"/>
      <c r="K17" s="67"/>
      <c r="L17" s="68" t="s">
        <v>173</v>
      </c>
    </row>
    <row r="18" spans="1:12" s="8" customFormat="1" ht="12.75">
      <c r="A18" s="23"/>
      <c r="B18" s="7"/>
      <c r="C18" s="19"/>
      <c r="D18" s="130" t="s">
        <v>8</v>
      </c>
      <c r="E18" s="130"/>
      <c r="F18" s="131" t="s">
        <v>9</v>
      </c>
      <c r="G18" s="131"/>
      <c r="H18" s="131" t="s">
        <v>10</v>
      </c>
      <c r="I18" s="131"/>
      <c r="J18" s="131" t="s">
        <v>9</v>
      </c>
      <c r="K18" s="131"/>
      <c r="L18" s="131"/>
    </row>
    <row r="19" spans="1:12" s="8" customFormat="1" ht="12.75">
      <c r="A19" s="24"/>
      <c r="B19" s="9"/>
      <c r="C19" s="20" t="s">
        <v>11</v>
      </c>
      <c r="D19" s="129" t="s">
        <v>157</v>
      </c>
      <c r="E19" s="129"/>
      <c r="F19" s="129" t="s">
        <v>165</v>
      </c>
      <c r="G19" s="129"/>
      <c r="H19" s="129" t="s">
        <v>165</v>
      </c>
      <c r="I19" s="129"/>
      <c r="J19" s="129" t="s">
        <v>174</v>
      </c>
      <c r="K19" s="129"/>
      <c r="L19" s="129"/>
    </row>
    <row r="20" spans="1:12" s="8" customFormat="1" ht="12.75">
      <c r="A20" s="25"/>
      <c r="B20" s="10"/>
      <c r="C20" s="11"/>
      <c r="D20" s="69" t="s">
        <v>12</v>
      </c>
      <c r="E20" s="69" t="s">
        <v>13</v>
      </c>
      <c r="F20" s="69" t="s">
        <v>12</v>
      </c>
      <c r="G20" s="69" t="s">
        <v>13</v>
      </c>
      <c r="H20" s="69" t="s">
        <v>12</v>
      </c>
      <c r="I20" s="69" t="s">
        <v>13</v>
      </c>
      <c r="J20" s="69" t="s">
        <v>12</v>
      </c>
      <c r="K20" s="69" t="s">
        <v>13</v>
      </c>
      <c r="L20" s="69" t="s">
        <v>14</v>
      </c>
    </row>
    <row r="21" spans="1:12" s="8" customFormat="1" ht="9.75" customHeight="1">
      <c r="A21" s="24"/>
      <c r="B21" s="9"/>
      <c r="C21" s="41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2.75">
      <c r="A22" s="26"/>
      <c r="B22" s="13"/>
      <c r="C22" s="14" t="s">
        <v>15</v>
      </c>
      <c r="D22" s="42"/>
      <c r="E22" s="42"/>
      <c r="F22" s="42"/>
      <c r="G22" s="71"/>
      <c r="H22" s="42"/>
      <c r="I22" s="42"/>
      <c r="J22" s="42"/>
      <c r="K22" s="42"/>
      <c r="L22" s="42"/>
    </row>
    <row r="23" spans="1:12" ht="12.75">
      <c r="A23" s="26" t="s">
        <v>16</v>
      </c>
      <c r="B23" s="30">
        <v>2407</v>
      </c>
      <c r="C23" s="14" t="s">
        <v>0</v>
      </c>
      <c r="F23" s="43"/>
      <c r="G23" s="43"/>
      <c r="I23" s="43"/>
      <c r="L23" s="43"/>
    </row>
    <row r="24" spans="1:12" ht="12.75">
      <c r="A24" s="26"/>
      <c r="B24" s="31">
        <v>1</v>
      </c>
      <c r="C24" s="12" t="s">
        <v>141</v>
      </c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2.75">
      <c r="A25" s="26"/>
      <c r="B25" s="32">
        <v>1.8</v>
      </c>
      <c r="C25" s="14" t="s">
        <v>17</v>
      </c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2.75">
      <c r="A26" s="26"/>
      <c r="B26" s="13">
        <v>60</v>
      </c>
      <c r="C26" s="12" t="s">
        <v>18</v>
      </c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2.75">
      <c r="A27" s="26"/>
      <c r="B27" s="123" t="s">
        <v>187</v>
      </c>
      <c r="C27" s="12" t="s">
        <v>156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45">
        <v>3800</v>
      </c>
      <c r="K27" s="76">
        <v>0</v>
      </c>
      <c r="L27" s="42">
        <f>SUM(J27:K27)</f>
        <v>3800</v>
      </c>
    </row>
    <row r="28" spans="1:12" ht="12.75">
      <c r="A28" s="26"/>
      <c r="B28" s="124" t="s">
        <v>19</v>
      </c>
      <c r="C28" s="12" t="s">
        <v>49</v>
      </c>
      <c r="D28" s="76">
        <v>0</v>
      </c>
      <c r="E28" s="81">
        <v>9508</v>
      </c>
      <c r="F28" s="76">
        <v>0</v>
      </c>
      <c r="G28" s="73">
        <v>11600</v>
      </c>
      <c r="H28" s="76">
        <v>0</v>
      </c>
      <c r="I28" s="81">
        <v>11600</v>
      </c>
      <c r="J28" s="76">
        <v>0</v>
      </c>
      <c r="K28" s="81">
        <v>11850</v>
      </c>
      <c r="L28" s="42">
        <f>SUM(J28:K28)</f>
        <v>11850</v>
      </c>
    </row>
    <row r="29" spans="1:12" ht="12.75">
      <c r="A29" s="26"/>
      <c r="B29" s="124" t="s">
        <v>20</v>
      </c>
      <c r="C29" s="12" t="s">
        <v>21</v>
      </c>
      <c r="D29" s="76">
        <v>0</v>
      </c>
      <c r="E29" s="81">
        <v>4211</v>
      </c>
      <c r="F29" s="76">
        <v>0</v>
      </c>
      <c r="G29" s="81">
        <v>3123</v>
      </c>
      <c r="H29" s="76">
        <v>0</v>
      </c>
      <c r="I29" s="81">
        <v>3123</v>
      </c>
      <c r="J29" s="76">
        <v>0</v>
      </c>
      <c r="K29" s="81">
        <v>3622</v>
      </c>
      <c r="L29" s="42">
        <f>SUM(J29:K29)</f>
        <v>3622</v>
      </c>
    </row>
    <row r="30" spans="1:12" ht="12.75">
      <c r="A30" s="26"/>
      <c r="B30" s="124" t="s">
        <v>22</v>
      </c>
      <c r="C30" s="12" t="s">
        <v>23</v>
      </c>
      <c r="D30" s="76">
        <v>0</v>
      </c>
      <c r="E30" s="81">
        <v>10369</v>
      </c>
      <c r="F30" s="76">
        <v>0</v>
      </c>
      <c r="G30" s="81">
        <v>10332</v>
      </c>
      <c r="H30" s="76">
        <v>0</v>
      </c>
      <c r="I30" s="81">
        <v>10332</v>
      </c>
      <c r="J30" s="76">
        <v>0</v>
      </c>
      <c r="K30" s="81">
        <v>12486</v>
      </c>
      <c r="L30" s="42">
        <f>SUM(J30:K30)</f>
        <v>12486</v>
      </c>
    </row>
    <row r="31" spans="1:12" ht="12.75">
      <c r="A31" s="26"/>
      <c r="B31" s="124" t="s">
        <v>24</v>
      </c>
      <c r="C31" s="12" t="s">
        <v>25</v>
      </c>
      <c r="D31" s="76">
        <v>0</v>
      </c>
      <c r="E31" s="81">
        <v>11389</v>
      </c>
      <c r="F31" s="76">
        <v>0</v>
      </c>
      <c r="G31" s="81">
        <v>13362</v>
      </c>
      <c r="H31" s="76">
        <v>0</v>
      </c>
      <c r="I31" s="81">
        <v>13362</v>
      </c>
      <c r="J31" s="76">
        <v>0</v>
      </c>
      <c r="K31" s="81">
        <v>14442</v>
      </c>
      <c r="L31" s="42">
        <f>SUM(J31:K31)</f>
        <v>14442</v>
      </c>
    </row>
    <row r="32" spans="1:12" ht="12.75">
      <c r="A32" s="26" t="s">
        <v>14</v>
      </c>
      <c r="B32" s="13">
        <v>60</v>
      </c>
      <c r="C32" s="12" t="s">
        <v>18</v>
      </c>
      <c r="D32" s="90">
        <f aca="true" t="shared" si="0" ref="D32:L32">SUM(D27:D31)</f>
        <v>0</v>
      </c>
      <c r="E32" s="96">
        <f t="shared" si="0"/>
        <v>35477</v>
      </c>
      <c r="F32" s="90">
        <f t="shared" si="0"/>
        <v>0</v>
      </c>
      <c r="G32" s="96">
        <f t="shared" si="0"/>
        <v>38417</v>
      </c>
      <c r="H32" s="90">
        <f t="shared" si="0"/>
        <v>0</v>
      </c>
      <c r="I32" s="96">
        <f t="shared" si="0"/>
        <v>38417</v>
      </c>
      <c r="J32" s="97">
        <f t="shared" si="0"/>
        <v>3800</v>
      </c>
      <c r="K32" s="96">
        <f t="shared" si="0"/>
        <v>42400</v>
      </c>
      <c r="L32" s="96">
        <f t="shared" si="0"/>
        <v>46200</v>
      </c>
    </row>
    <row r="33" spans="1:12" ht="12.75">
      <c r="A33" s="26" t="s">
        <v>14</v>
      </c>
      <c r="B33" s="32">
        <v>1.8</v>
      </c>
      <c r="C33" s="14" t="s">
        <v>17</v>
      </c>
      <c r="D33" s="90">
        <f aca="true" t="shared" si="1" ref="D33:L35">D32</f>
        <v>0</v>
      </c>
      <c r="E33" s="96">
        <f t="shared" si="1"/>
        <v>35477</v>
      </c>
      <c r="F33" s="90">
        <f aca="true" t="shared" si="2" ref="F33:G35">F32</f>
        <v>0</v>
      </c>
      <c r="G33" s="96">
        <f t="shared" si="2"/>
        <v>38417</v>
      </c>
      <c r="H33" s="90">
        <f t="shared" si="1"/>
        <v>0</v>
      </c>
      <c r="I33" s="96">
        <f t="shared" si="1"/>
        <v>38417</v>
      </c>
      <c r="J33" s="97">
        <f t="shared" si="1"/>
        <v>3800</v>
      </c>
      <c r="K33" s="96">
        <f t="shared" si="1"/>
        <v>42400</v>
      </c>
      <c r="L33" s="96">
        <f t="shared" si="1"/>
        <v>46200</v>
      </c>
    </row>
    <row r="34" spans="1:12" ht="12.75">
      <c r="A34" s="26" t="s">
        <v>14</v>
      </c>
      <c r="B34" s="31">
        <v>1</v>
      </c>
      <c r="C34" s="12" t="s">
        <v>141</v>
      </c>
      <c r="D34" s="90">
        <f t="shared" si="1"/>
        <v>0</v>
      </c>
      <c r="E34" s="96">
        <f t="shared" si="1"/>
        <v>35477</v>
      </c>
      <c r="F34" s="90">
        <f t="shared" si="2"/>
        <v>0</v>
      </c>
      <c r="G34" s="96">
        <f t="shared" si="2"/>
        <v>38417</v>
      </c>
      <c r="H34" s="90">
        <f t="shared" si="1"/>
        <v>0</v>
      </c>
      <c r="I34" s="96">
        <f t="shared" si="1"/>
        <v>38417</v>
      </c>
      <c r="J34" s="97">
        <f t="shared" si="1"/>
        <v>3800</v>
      </c>
      <c r="K34" s="96">
        <f t="shared" si="1"/>
        <v>42400</v>
      </c>
      <c r="L34" s="96">
        <f t="shared" si="1"/>
        <v>46200</v>
      </c>
    </row>
    <row r="35" spans="1:12" ht="12.75">
      <c r="A35" s="12" t="s">
        <v>14</v>
      </c>
      <c r="B35" s="30">
        <v>2407</v>
      </c>
      <c r="C35" s="14" t="s">
        <v>0</v>
      </c>
      <c r="D35" s="90">
        <f t="shared" si="1"/>
        <v>0</v>
      </c>
      <c r="E35" s="96">
        <f t="shared" si="1"/>
        <v>35477</v>
      </c>
      <c r="F35" s="90">
        <f t="shared" si="2"/>
        <v>0</v>
      </c>
      <c r="G35" s="96">
        <f t="shared" si="2"/>
        <v>38417</v>
      </c>
      <c r="H35" s="90">
        <f t="shared" si="1"/>
        <v>0</v>
      </c>
      <c r="I35" s="96">
        <f t="shared" si="1"/>
        <v>38417</v>
      </c>
      <c r="J35" s="97">
        <f t="shared" si="1"/>
        <v>3800</v>
      </c>
      <c r="K35" s="96">
        <f t="shared" si="1"/>
        <v>42400</v>
      </c>
      <c r="L35" s="96">
        <f t="shared" si="1"/>
        <v>46200</v>
      </c>
    </row>
    <row r="36" spans="1:12" ht="9.75" customHeight="1">
      <c r="A36" s="12"/>
      <c r="B36" s="30"/>
      <c r="C36" s="1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26" t="s">
        <v>16</v>
      </c>
      <c r="B37" s="30">
        <v>2851</v>
      </c>
      <c r="C37" s="14" t="s">
        <v>2</v>
      </c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12.75">
      <c r="A38" s="26"/>
      <c r="B38" s="33">
        <v>0.001</v>
      </c>
      <c r="C38" s="14" t="s">
        <v>26</v>
      </c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2.75">
      <c r="A39" s="26"/>
      <c r="B39" s="13">
        <v>60</v>
      </c>
      <c r="C39" s="12" t="s">
        <v>27</v>
      </c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2.75">
      <c r="A40" s="39"/>
      <c r="B40" s="125" t="s">
        <v>28</v>
      </c>
      <c r="C40" s="40" t="s">
        <v>29</v>
      </c>
      <c r="D40" s="118">
        <v>1495</v>
      </c>
      <c r="E40" s="84">
        <v>14865</v>
      </c>
      <c r="F40" s="115">
        <v>1680</v>
      </c>
      <c r="G40" s="84">
        <v>16602</v>
      </c>
      <c r="H40" s="118">
        <v>2290</v>
      </c>
      <c r="I40" s="84">
        <f>16602-64</f>
        <v>16538</v>
      </c>
      <c r="J40" s="115">
        <v>2180</v>
      </c>
      <c r="K40" s="84">
        <v>18710</v>
      </c>
      <c r="L40" s="46">
        <f aca="true" t="shared" si="3" ref="L40:L45">SUM(J40:K40)</f>
        <v>20890</v>
      </c>
    </row>
    <row r="41" spans="1:12" ht="12.75">
      <c r="A41" s="26"/>
      <c r="B41" s="124" t="s">
        <v>30</v>
      </c>
      <c r="C41" s="12" t="s">
        <v>31</v>
      </c>
      <c r="D41" s="78">
        <v>201</v>
      </c>
      <c r="E41" s="79">
        <v>113</v>
      </c>
      <c r="F41" s="72">
        <v>0</v>
      </c>
      <c r="G41" s="79">
        <v>113</v>
      </c>
      <c r="H41" s="78">
        <v>100</v>
      </c>
      <c r="I41" s="79">
        <v>113</v>
      </c>
      <c r="J41" s="102">
        <v>1</v>
      </c>
      <c r="K41" s="79">
        <v>123</v>
      </c>
      <c r="L41" s="48">
        <f t="shared" si="3"/>
        <v>124</v>
      </c>
    </row>
    <row r="42" spans="1:12" ht="12.75">
      <c r="A42" s="26"/>
      <c r="B42" s="124" t="s">
        <v>32</v>
      </c>
      <c r="C42" s="12" t="s">
        <v>33</v>
      </c>
      <c r="D42" s="78">
        <v>2887</v>
      </c>
      <c r="E42" s="79">
        <v>297</v>
      </c>
      <c r="F42" s="102">
        <v>400</v>
      </c>
      <c r="G42" s="79">
        <v>347</v>
      </c>
      <c r="H42" s="78">
        <v>1100</v>
      </c>
      <c r="I42" s="79">
        <v>347</v>
      </c>
      <c r="J42" s="102">
        <v>392</v>
      </c>
      <c r="K42" s="79">
        <v>378</v>
      </c>
      <c r="L42" s="48">
        <f t="shared" si="3"/>
        <v>770</v>
      </c>
    </row>
    <row r="43" spans="1:12" ht="12.75">
      <c r="A43" s="26"/>
      <c r="B43" s="124" t="s">
        <v>158</v>
      </c>
      <c r="C43" s="12" t="s">
        <v>87</v>
      </c>
      <c r="D43" s="72">
        <v>0</v>
      </c>
      <c r="E43" s="88">
        <v>0</v>
      </c>
      <c r="F43" s="72">
        <v>0</v>
      </c>
      <c r="G43" s="88">
        <v>0</v>
      </c>
      <c r="H43" s="72">
        <v>0</v>
      </c>
      <c r="I43" s="88">
        <v>0</v>
      </c>
      <c r="J43" s="72">
        <v>0</v>
      </c>
      <c r="K43" s="88">
        <v>0</v>
      </c>
      <c r="L43" s="88">
        <f t="shared" si="3"/>
        <v>0</v>
      </c>
    </row>
    <row r="44" spans="1:12" ht="12.75">
      <c r="A44" s="26"/>
      <c r="B44" s="124" t="s">
        <v>19</v>
      </c>
      <c r="C44" s="12" t="s">
        <v>49</v>
      </c>
      <c r="D44" s="72">
        <v>0</v>
      </c>
      <c r="E44" s="88">
        <v>0</v>
      </c>
      <c r="F44" s="102">
        <v>300</v>
      </c>
      <c r="G44" s="88">
        <v>0</v>
      </c>
      <c r="H44" s="102">
        <v>1150</v>
      </c>
      <c r="I44" s="88">
        <v>0</v>
      </c>
      <c r="J44" s="102">
        <v>1</v>
      </c>
      <c r="K44" s="88">
        <v>0</v>
      </c>
      <c r="L44" s="75">
        <f t="shared" si="3"/>
        <v>1</v>
      </c>
    </row>
    <row r="45" spans="1:12" ht="12.75">
      <c r="A45" s="26"/>
      <c r="B45" s="124" t="s">
        <v>20</v>
      </c>
      <c r="C45" s="12" t="s">
        <v>137</v>
      </c>
      <c r="D45" s="72">
        <v>0</v>
      </c>
      <c r="E45" s="88">
        <v>0</v>
      </c>
      <c r="F45" s="72">
        <v>0</v>
      </c>
      <c r="G45" s="88">
        <v>0</v>
      </c>
      <c r="H45" s="72">
        <v>0</v>
      </c>
      <c r="I45" s="88">
        <v>0</v>
      </c>
      <c r="J45" s="72">
        <v>0</v>
      </c>
      <c r="K45" s="88">
        <v>0</v>
      </c>
      <c r="L45" s="88">
        <f t="shared" si="3"/>
        <v>0</v>
      </c>
    </row>
    <row r="46" spans="1:12" ht="12.75">
      <c r="A46" s="26" t="s">
        <v>14</v>
      </c>
      <c r="B46" s="13">
        <v>60</v>
      </c>
      <c r="C46" s="12" t="s">
        <v>27</v>
      </c>
      <c r="D46" s="96">
        <f aca="true" t="shared" si="4" ref="D46:L46">SUM(D40:D45)</f>
        <v>4583</v>
      </c>
      <c r="E46" s="96">
        <f t="shared" si="4"/>
        <v>15275</v>
      </c>
      <c r="F46" s="97">
        <f>SUM(F40:F45)</f>
        <v>2380</v>
      </c>
      <c r="G46" s="96">
        <f>SUM(G40:G45)</f>
        <v>17062</v>
      </c>
      <c r="H46" s="96">
        <f t="shared" si="4"/>
        <v>4640</v>
      </c>
      <c r="I46" s="96">
        <f t="shared" si="4"/>
        <v>16998</v>
      </c>
      <c r="J46" s="97">
        <f t="shared" si="4"/>
        <v>2574</v>
      </c>
      <c r="K46" s="96">
        <f t="shared" si="4"/>
        <v>19211</v>
      </c>
      <c r="L46" s="96">
        <f t="shared" si="4"/>
        <v>21785</v>
      </c>
    </row>
    <row r="47" spans="1:12" ht="12.75">
      <c r="A47" s="26" t="s">
        <v>14</v>
      </c>
      <c r="B47" s="33">
        <v>0.001</v>
      </c>
      <c r="C47" s="14" t="s">
        <v>26</v>
      </c>
      <c r="D47" s="96">
        <f aca="true" t="shared" si="5" ref="D47:L47">D46</f>
        <v>4583</v>
      </c>
      <c r="E47" s="96">
        <f t="shared" si="5"/>
        <v>15275</v>
      </c>
      <c r="F47" s="97">
        <f>F46</f>
        <v>2380</v>
      </c>
      <c r="G47" s="96">
        <f>G46</f>
        <v>17062</v>
      </c>
      <c r="H47" s="96">
        <f t="shared" si="5"/>
        <v>4640</v>
      </c>
      <c r="I47" s="96">
        <f t="shared" si="5"/>
        <v>16998</v>
      </c>
      <c r="J47" s="97">
        <f t="shared" si="5"/>
        <v>2574</v>
      </c>
      <c r="K47" s="96">
        <f t="shared" si="5"/>
        <v>19211</v>
      </c>
      <c r="L47" s="96">
        <f t="shared" si="5"/>
        <v>21785</v>
      </c>
    </row>
    <row r="48" spans="1:12" ht="12.75">
      <c r="A48" s="26"/>
      <c r="B48" s="34"/>
      <c r="C48" s="14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26"/>
      <c r="B49" s="33">
        <v>0.003</v>
      </c>
      <c r="C49" s="14" t="s">
        <v>34</v>
      </c>
      <c r="D49" s="47"/>
      <c r="E49" s="47"/>
      <c r="F49" s="47"/>
      <c r="G49" s="47"/>
      <c r="H49" s="47"/>
      <c r="I49" s="47"/>
      <c r="J49" s="47"/>
      <c r="K49" s="47"/>
      <c r="L49" s="47"/>
    </row>
    <row r="50" spans="1:12" ht="12.75">
      <c r="A50" s="26"/>
      <c r="B50" s="13">
        <v>61</v>
      </c>
      <c r="C50" s="12" t="s">
        <v>35</v>
      </c>
      <c r="D50" s="47"/>
      <c r="E50" s="47"/>
      <c r="F50" s="47"/>
      <c r="G50" s="47"/>
      <c r="H50" s="47"/>
      <c r="I50" s="47"/>
      <c r="J50" s="47"/>
      <c r="K50" s="47"/>
      <c r="L50" s="47"/>
    </row>
    <row r="51" spans="1:12" ht="25.5">
      <c r="A51" s="26"/>
      <c r="B51" s="13">
        <v>60</v>
      </c>
      <c r="C51" s="12" t="s">
        <v>36</v>
      </c>
      <c r="D51" s="78"/>
      <c r="E51" s="78"/>
      <c r="F51" s="78"/>
      <c r="G51" s="78"/>
      <c r="H51" s="78"/>
      <c r="I51" s="78"/>
      <c r="J51" s="78"/>
      <c r="K51" s="78"/>
      <c r="L51" s="78"/>
    </row>
    <row r="52" spans="1:12" ht="12.75">
      <c r="A52" s="26"/>
      <c r="B52" s="124" t="s">
        <v>37</v>
      </c>
      <c r="C52" s="12" t="s">
        <v>29</v>
      </c>
      <c r="D52" s="78">
        <v>5591</v>
      </c>
      <c r="E52" s="79">
        <v>28682</v>
      </c>
      <c r="F52" s="102">
        <v>4412</v>
      </c>
      <c r="G52" s="79">
        <v>28035</v>
      </c>
      <c r="H52" s="78">
        <v>5412</v>
      </c>
      <c r="I52" s="79">
        <v>28035</v>
      </c>
      <c r="J52" s="102">
        <v>5995</v>
      </c>
      <c r="K52" s="79">
        <v>32424</v>
      </c>
      <c r="L52" s="79">
        <f aca="true" t="shared" si="6" ref="L52:L63">SUM(J52:K52)</f>
        <v>38419</v>
      </c>
    </row>
    <row r="53" spans="1:12" ht="12.75">
      <c r="A53" s="26"/>
      <c r="B53" s="124" t="s">
        <v>38</v>
      </c>
      <c r="C53" s="12" t="s">
        <v>39</v>
      </c>
      <c r="D53" s="78">
        <v>2381</v>
      </c>
      <c r="E53" s="88">
        <v>0</v>
      </c>
      <c r="F53" s="102">
        <v>1814</v>
      </c>
      <c r="G53" s="88">
        <v>0</v>
      </c>
      <c r="H53" s="78">
        <v>2314</v>
      </c>
      <c r="I53" s="88">
        <v>0</v>
      </c>
      <c r="J53" s="102">
        <v>1726</v>
      </c>
      <c r="K53" s="88">
        <v>0</v>
      </c>
      <c r="L53" s="75">
        <f t="shared" si="6"/>
        <v>1726</v>
      </c>
    </row>
    <row r="54" spans="1:12" ht="12.75">
      <c r="A54" s="26"/>
      <c r="B54" s="124" t="s">
        <v>40</v>
      </c>
      <c r="C54" s="12" t="s">
        <v>31</v>
      </c>
      <c r="D54" s="93">
        <v>0</v>
      </c>
      <c r="E54" s="81">
        <v>68</v>
      </c>
      <c r="F54" s="93">
        <v>0</v>
      </c>
      <c r="G54" s="79">
        <v>68</v>
      </c>
      <c r="H54" s="93">
        <v>0</v>
      </c>
      <c r="I54" s="81">
        <v>68</v>
      </c>
      <c r="J54" s="74">
        <v>1</v>
      </c>
      <c r="K54" s="79">
        <v>74</v>
      </c>
      <c r="L54" s="81">
        <f t="shared" si="6"/>
        <v>75</v>
      </c>
    </row>
    <row r="55" spans="1:12" ht="12.75">
      <c r="A55" s="26"/>
      <c r="B55" s="124" t="s">
        <v>41</v>
      </c>
      <c r="C55" s="12" t="s">
        <v>33</v>
      </c>
      <c r="D55" s="78">
        <v>116</v>
      </c>
      <c r="E55" s="79">
        <v>225</v>
      </c>
      <c r="F55" s="74">
        <v>100</v>
      </c>
      <c r="G55" s="79">
        <v>1060</v>
      </c>
      <c r="H55" s="78">
        <v>950</v>
      </c>
      <c r="I55" s="79">
        <v>1060</v>
      </c>
      <c r="J55" s="74">
        <v>1</v>
      </c>
      <c r="K55" s="79">
        <v>1155</v>
      </c>
      <c r="L55" s="79">
        <f t="shared" si="6"/>
        <v>1156</v>
      </c>
    </row>
    <row r="56" spans="1:12" ht="12.75">
      <c r="A56" s="26"/>
      <c r="B56" s="124" t="s">
        <v>42</v>
      </c>
      <c r="C56" s="12" t="s">
        <v>150</v>
      </c>
      <c r="D56" s="93">
        <v>0</v>
      </c>
      <c r="E56" s="81">
        <v>1995</v>
      </c>
      <c r="F56" s="93">
        <v>0</v>
      </c>
      <c r="G56" s="81">
        <v>1500</v>
      </c>
      <c r="H56" s="93">
        <v>0</v>
      </c>
      <c r="I56" s="81">
        <v>1500</v>
      </c>
      <c r="J56" s="74">
        <v>1</v>
      </c>
      <c r="K56" s="81">
        <v>1650</v>
      </c>
      <c r="L56" s="81">
        <f t="shared" si="6"/>
        <v>1651</v>
      </c>
    </row>
    <row r="57" spans="1:12" ht="12.75">
      <c r="A57" s="26"/>
      <c r="B57" s="124" t="s">
        <v>43</v>
      </c>
      <c r="C57" s="12" t="s">
        <v>44</v>
      </c>
      <c r="D57" s="72">
        <v>0</v>
      </c>
      <c r="E57" s="88">
        <v>0</v>
      </c>
      <c r="F57" s="72">
        <v>0</v>
      </c>
      <c r="G57" s="88">
        <v>0</v>
      </c>
      <c r="H57" s="72">
        <v>0</v>
      </c>
      <c r="I57" s="72">
        <v>0</v>
      </c>
      <c r="J57" s="72">
        <v>0</v>
      </c>
      <c r="K57" s="88">
        <v>0</v>
      </c>
      <c r="L57" s="88">
        <f t="shared" si="6"/>
        <v>0</v>
      </c>
    </row>
    <row r="58" spans="1:12" ht="12.75">
      <c r="A58" s="26"/>
      <c r="B58" s="124" t="s">
        <v>45</v>
      </c>
      <c r="C58" s="12" t="s">
        <v>87</v>
      </c>
      <c r="D58" s="88">
        <v>0</v>
      </c>
      <c r="E58" s="79">
        <v>41</v>
      </c>
      <c r="F58" s="72">
        <v>0</v>
      </c>
      <c r="G58" s="79">
        <v>42</v>
      </c>
      <c r="H58" s="72">
        <v>0</v>
      </c>
      <c r="I58" s="79">
        <v>42</v>
      </c>
      <c r="J58" s="72">
        <v>0</v>
      </c>
      <c r="K58" s="79">
        <v>45</v>
      </c>
      <c r="L58" s="79">
        <f t="shared" si="6"/>
        <v>45</v>
      </c>
    </row>
    <row r="59" spans="1:12" ht="12.75">
      <c r="A59" s="26"/>
      <c r="B59" s="124" t="s">
        <v>46</v>
      </c>
      <c r="C59" s="12" t="s">
        <v>47</v>
      </c>
      <c r="D59" s="80">
        <v>910</v>
      </c>
      <c r="E59" s="76">
        <v>0</v>
      </c>
      <c r="F59" s="74">
        <v>1510</v>
      </c>
      <c r="G59" s="93">
        <v>0</v>
      </c>
      <c r="H59" s="80">
        <v>3634</v>
      </c>
      <c r="I59" s="93">
        <v>0</v>
      </c>
      <c r="J59" s="74">
        <v>12846</v>
      </c>
      <c r="K59" s="93">
        <v>0</v>
      </c>
      <c r="L59" s="73">
        <f t="shared" si="6"/>
        <v>12846</v>
      </c>
    </row>
    <row r="60" spans="1:12" ht="12.75">
      <c r="A60" s="26"/>
      <c r="B60" s="124" t="s">
        <v>48</v>
      </c>
      <c r="C60" s="12" t="s">
        <v>49</v>
      </c>
      <c r="D60" s="80">
        <v>135</v>
      </c>
      <c r="E60" s="76">
        <v>0</v>
      </c>
      <c r="F60" s="93">
        <v>0</v>
      </c>
      <c r="G60" s="93">
        <v>0</v>
      </c>
      <c r="H60" s="93">
        <v>0</v>
      </c>
      <c r="I60" s="93">
        <v>0</v>
      </c>
      <c r="J60" s="93">
        <v>0</v>
      </c>
      <c r="K60" s="93">
        <v>0</v>
      </c>
      <c r="L60" s="76">
        <f t="shared" si="6"/>
        <v>0</v>
      </c>
    </row>
    <row r="61" spans="1:12" ht="12.75">
      <c r="A61" s="26"/>
      <c r="B61" s="124" t="s">
        <v>50</v>
      </c>
      <c r="C61" s="12" t="s">
        <v>51</v>
      </c>
      <c r="D61" s="93">
        <v>0</v>
      </c>
      <c r="E61" s="76">
        <v>0</v>
      </c>
      <c r="F61" s="93">
        <v>0</v>
      </c>
      <c r="G61" s="93">
        <v>0</v>
      </c>
      <c r="H61" s="93">
        <v>0</v>
      </c>
      <c r="I61" s="93">
        <v>0</v>
      </c>
      <c r="J61" s="74">
        <v>1</v>
      </c>
      <c r="K61" s="93">
        <v>0</v>
      </c>
      <c r="L61" s="73">
        <f t="shared" si="6"/>
        <v>1</v>
      </c>
    </row>
    <row r="62" spans="1:12" ht="12.75">
      <c r="A62" s="26"/>
      <c r="B62" s="124" t="s">
        <v>52</v>
      </c>
      <c r="C62" s="12" t="s">
        <v>34</v>
      </c>
      <c r="D62" s="76">
        <v>0</v>
      </c>
      <c r="E62" s="76">
        <v>0</v>
      </c>
      <c r="F62" s="93">
        <v>0</v>
      </c>
      <c r="G62" s="93">
        <v>0</v>
      </c>
      <c r="H62" s="93">
        <v>0</v>
      </c>
      <c r="I62" s="93">
        <v>0</v>
      </c>
      <c r="J62" s="74">
        <v>1</v>
      </c>
      <c r="K62" s="93">
        <v>0</v>
      </c>
      <c r="L62" s="73">
        <f t="shared" si="6"/>
        <v>1</v>
      </c>
    </row>
    <row r="63" spans="1:12" ht="12.75">
      <c r="A63" s="26"/>
      <c r="B63" s="124" t="s">
        <v>185</v>
      </c>
      <c r="C63" s="12" t="s">
        <v>186</v>
      </c>
      <c r="D63" s="93">
        <v>0</v>
      </c>
      <c r="E63" s="93">
        <v>0</v>
      </c>
      <c r="F63" s="93">
        <v>0</v>
      </c>
      <c r="G63" s="93">
        <v>0</v>
      </c>
      <c r="H63" s="93">
        <v>0</v>
      </c>
      <c r="I63" s="93">
        <v>0</v>
      </c>
      <c r="J63" s="74">
        <v>990</v>
      </c>
      <c r="K63" s="93">
        <v>0</v>
      </c>
      <c r="L63" s="74">
        <f t="shared" si="6"/>
        <v>990</v>
      </c>
    </row>
    <row r="64" spans="1:12" ht="25.5">
      <c r="A64" s="26" t="s">
        <v>14</v>
      </c>
      <c r="B64" s="13">
        <v>60</v>
      </c>
      <c r="C64" s="12" t="s">
        <v>36</v>
      </c>
      <c r="D64" s="97">
        <f aca="true" t="shared" si="7" ref="D64:L64">SUM(D52:D63)</f>
        <v>9133</v>
      </c>
      <c r="E64" s="97">
        <f t="shared" si="7"/>
        <v>31011</v>
      </c>
      <c r="F64" s="97">
        <f t="shared" si="7"/>
        <v>7836</v>
      </c>
      <c r="G64" s="97">
        <f t="shared" si="7"/>
        <v>30705</v>
      </c>
      <c r="H64" s="97">
        <f t="shared" si="7"/>
        <v>12310</v>
      </c>
      <c r="I64" s="97">
        <f t="shared" si="7"/>
        <v>30705</v>
      </c>
      <c r="J64" s="97">
        <f t="shared" si="7"/>
        <v>21562</v>
      </c>
      <c r="K64" s="97">
        <f t="shared" si="7"/>
        <v>35348</v>
      </c>
      <c r="L64" s="97">
        <f t="shared" si="7"/>
        <v>56910</v>
      </c>
    </row>
    <row r="65" spans="1:12" ht="12.75">
      <c r="A65" s="26"/>
      <c r="B65" s="13"/>
      <c r="C65" s="12"/>
      <c r="D65" s="81"/>
      <c r="E65" s="81"/>
      <c r="F65" s="81"/>
      <c r="G65" s="81"/>
      <c r="H65" s="81"/>
      <c r="I65" s="81"/>
      <c r="J65" s="81"/>
      <c r="K65" s="81"/>
      <c r="L65" s="81"/>
    </row>
    <row r="66" spans="1:12" ht="12.75">
      <c r="A66" s="26"/>
      <c r="B66" s="13">
        <v>45</v>
      </c>
      <c r="C66" s="12" t="s">
        <v>142</v>
      </c>
      <c r="D66" s="78"/>
      <c r="E66" s="78"/>
      <c r="F66" s="78"/>
      <c r="G66" s="78"/>
      <c r="H66" s="78"/>
      <c r="I66" s="78"/>
      <c r="J66" s="78"/>
      <c r="K66" s="78"/>
      <c r="L66" s="78"/>
    </row>
    <row r="67" spans="1:12" ht="12.75">
      <c r="A67" s="26"/>
      <c r="B67" s="124" t="s">
        <v>53</v>
      </c>
      <c r="C67" s="12" t="s">
        <v>29</v>
      </c>
      <c r="D67" s="80">
        <v>5903</v>
      </c>
      <c r="E67" s="76">
        <v>0</v>
      </c>
      <c r="F67" s="74">
        <v>4074</v>
      </c>
      <c r="G67" s="76">
        <v>0</v>
      </c>
      <c r="H67" s="80">
        <v>4774</v>
      </c>
      <c r="I67" s="76">
        <v>0</v>
      </c>
      <c r="J67" s="74">
        <v>3000</v>
      </c>
      <c r="K67" s="76">
        <v>0</v>
      </c>
      <c r="L67" s="73">
        <f aca="true" t="shared" si="8" ref="L67:L73">SUM(J67:K67)</f>
        <v>3000</v>
      </c>
    </row>
    <row r="68" spans="1:12" s="38" customFormat="1" ht="12.75">
      <c r="A68" s="26"/>
      <c r="B68" s="124" t="s">
        <v>54</v>
      </c>
      <c r="C68" s="12" t="s">
        <v>31</v>
      </c>
      <c r="D68" s="93">
        <v>0</v>
      </c>
      <c r="E68" s="76">
        <v>0</v>
      </c>
      <c r="F68" s="93">
        <v>0</v>
      </c>
      <c r="G68" s="76">
        <v>0</v>
      </c>
      <c r="H68" s="93">
        <v>0</v>
      </c>
      <c r="I68" s="76">
        <v>0</v>
      </c>
      <c r="J68" s="93">
        <v>0</v>
      </c>
      <c r="K68" s="76">
        <v>0</v>
      </c>
      <c r="L68" s="76">
        <f t="shared" si="8"/>
        <v>0</v>
      </c>
    </row>
    <row r="69" spans="1:12" ht="12.75">
      <c r="A69" s="26"/>
      <c r="B69" s="124" t="s">
        <v>55</v>
      </c>
      <c r="C69" s="12" t="s">
        <v>33</v>
      </c>
      <c r="D69" s="80">
        <v>291</v>
      </c>
      <c r="E69" s="76">
        <v>0</v>
      </c>
      <c r="F69" s="93">
        <v>0</v>
      </c>
      <c r="G69" s="76">
        <v>0</v>
      </c>
      <c r="H69" s="93">
        <v>0</v>
      </c>
      <c r="I69" s="76">
        <v>0</v>
      </c>
      <c r="J69" s="93">
        <v>0</v>
      </c>
      <c r="K69" s="76">
        <v>0</v>
      </c>
      <c r="L69" s="76">
        <f t="shared" si="8"/>
        <v>0</v>
      </c>
    </row>
    <row r="70" spans="1:12" ht="12.75">
      <c r="A70" s="26"/>
      <c r="B70" s="124" t="s">
        <v>56</v>
      </c>
      <c r="C70" s="12" t="s">
        <v>57</v>
      </c>
      <c r="D70" s="80">
        <v>99</v>
      </c>
      <c r="E70" s="76">
        <v>0</v>
      </c>
      <c r="F70" s="93">
        <v>0</v>
      </c>
      <c r="G70" s="76">
        <v>0</v>
      </c>
      <c r="H70" s="80">
        <v>1050</v>
      </c>
      <c r="I70" s="76">
        <v>0</v>
      </c>
      <c r="J70" s="93">
        <v>0</v>
      </c>
      <c r="K70" s="76">
        <v>0</v>
      </c>
      <c r="L70" s="76">
        <f t="shared" si="8"/>
        <v>0</v>
      </c>
    </row>
    <row r="71" spans="1:12" ht="12.75">
      <c r="A71" s="26"/>
      <c r="B71" s="124" t="s">
        <v>58</v>
      </c>
      <c r="C71" s="12" t="s">
        <v>150</v>
      </c>
      <c r="D71" s="93">
        <v>0</v>
      </c>
      <c r="E71" s="76">
        <v>0</v>
      </c>
      <c r="F71" s="93">
        <v>0</v>
      </c>
      <c r="G71" s="76">
        <v>0</v>
      </c>
      <c r="H71" s="93">
        <v>0</v>
      </c>
      <c r="I71" s="76">
        <v>0</v>
      </c>
      <c r="J71" s="93">
        <v>0</v>
      </c>
      <c r="K71" s="76">
        <v>0</v>
      </c>
      <c r="L71" s="76">
        <f t="shared" si="8"/>
        <v>0</v>
      </c>
    </row>
    <row r="72" spans="1:12" ht="12.75">
      <c r="A72" s="39"/>
      <c r="B72" s="125" t="s">
        <v>59</v>
      </c>
      <c r="C72" s="40" t="s">
        <v>47</v>
      </c>
      <c r="D72" s="118">
        <v>527</v>
      </c>
      <c r="E72" s="77">
        <v>0</v>
      </c>
      <c r="F72" s="89">
        <v>0</v>
      </c>
      <c r="G72" s="77">
        <v>0</v>
      </c>
      <c r="H72" s="89">
        <v>0</v>
      </c>
      <c r="I72" s="77">
        <v>0</v>
      </c>
      <c r="J72" s="89">
        <v>0</v>
      </c>
      <c r="K72" s="77">
        <v>0</v>
      </c>
      <c r="L72" s="77">
        <f t="shared" si="8"/>
        <v>0</v>
      </c>
    </row>
    <row r="73" spans="1:12" ht="12.75">
      <c r="A73" s="26"/>
      <c r="B73" s="124" t="s">
        <v>60</v>
      </c>
      <c r="C73" s="12" t="s">
        <v>61</v>
      </c>
      <c r="D73" s="72">
        <v>0</v>
      </c>
      <c r="E73" s="88">
        <v>0</v>
      </c>
      <c r="F73" s="72">
        <v>0</v>
      </c>
      <c r="G73" s="88">
        <v>0</v>
      </c>
      <c r="H73" s="72">
        <v>0</v>
      </c>
      <c r="I73" s="88">
        <v>0</v>
      </c>
      <c r="J73" s="72">
        <v>0</v>
      </c>
      <c r="K73" s="88">
        <v>0</v>
      </c>
      <c r="L73" s="88">
        <f t="shared" si="8"/>
        <v>0</v>
      </c>
    </row>
    <row r="74" spans="1:12" ht="12.75">
      <c r="A74" s="26" t="s">
        <v>14</v>
      </c>
      <c r="B74" s="13">
        <v>45</v>
      </c>
      <c r="C74" s="12" t="s">
        <v>142</v>
      </c>
      <c r="D74" s="97">
        <f aca="true" t="shared" si="9" ref="D74:L74">SUM(D67:D73)</f>
        <v>6820</v>
      </c>
      <c r="E74" s="90">
        <f t="shared" si="9"/>
        <v>0</v>
      </c>
      <c r="F74" s="97">
        <f>SUM(F67:F73)</f>
        <v>4074</v>
      </c>
      <c r="G74" s="90">
        <f>SUM(G67:G73)</f>
        <v>0</v>
      </c>
      <c r="H74" s="97">
        <f t="shared" si="9"/>
        <v>5824</v>
      </c>
      <c r="I74" s="90">
        <f t="shared" si="9"/>
        <v>0</v>
      </c>
      <c r="J74" s="97">
        <f t="shared" si="9"/>
        <v>3000</v>
      </c>
      <c r="K74" s="90">
        <f t="shared" si="9"/>
        <v>0</v>
      </c>
      <c r="L74" s="97">
        <f t="shared" si="9"/>
        <v>3000</v>
      </c>
    </row>
    <row r="75" spans="1:12" ht="12.75">
      <c r="A75" s="26"/>
      <c r="B75" s="13"/>
      <c r="C75" s="12"/>
      <c r="D75" s="81"/>
      <c r="E75" s="81"/>
      <c r="F75" s="81"/>
      <c r="G75" s="81"/>
      <c r="H75" s="81"/>
      <c r="I75" s="81"/>
      <c r="J75" s="81"/>
      <c r="K75" s="81"/>
      <c r="L75" s="81"/>
    </row>
    <row r="76" spans="1:12" ht="12.75">
      <c r="A76" s="26"/>
      <c r="B76" s="13">
        <v>46</v>
      </c>
      <c r="C76" s="12" t="s">
        <v>143</v>
      </c>
      <c r="D76" s="78"/>
      <c r="E76" s="78"/>
      <c r="F76" s="78"/>
      <c r="G76" s="78"/>
      <c r="H76" s="78"/>
      <c r="I76" s="78"/>
      <c r="J76" s="78"/>
      <c r="K76" s="78"/>
      <c r="L76" s="78"/>
    </row>
    <row r="77" spans="1:12" ht="12.75">
      <c r="A77" s="26"/>
      <c r="B77" s="124" t="s">
        <v>62</v>
      </c>
      <c r="C77" s="12" t="s">
        <v>29</v>
      </c>
      <c r="D77" s="78">
        <v>9185</v>
      </c>
      <c r="E77" s="75">
        <v>2891</v>
      </c>
      <c r="F77" s="102">
        <v>5947</v>
      </c>
      <c r="G77" s="75">
        <v>3133</v>
      </c>
      <c r="H77" s="78">
        <v>7347</v>
      </c>
      <c r="I77" s="75">
        <v>3133</v>
      </c>
      <c r="J77" s="102">
        <v>4000</v>
      </c>
      <c r="K77" s="75">
        <v>2778</v>
      </c>
      <c r="L77" s="75">
        <f aca="true" t="shared" si="10" ref="L77:L84">SUM(J77:K77)</f>
        <v>6778</v>
      </c>
    </row>
    <row r="78" spans="1:12" ht="12.75">
      <c r="A78" s="26"/>
      <c r="B78" s="124" t="s">
        <v>63</v>
      </c>
      <c r="C78" s="12" t="s">
        <v>31</v>
      </c>
      <c r="D78" s="72">
        <v>0</v>
      </c>
      <c r="E78" s="88">
        <v>0</v>
      </c>
      <c r="F78" s="72">
        <v>0</v>
      </c>
      <c r="G78" s="88">
        <v>0</v>
      </c>
      <c r="H78" s="72">
        <v>0</v>
      </c>
      <c r="I78" s="88">
        <v>0</v>
      </c>
      <c r="J78" s="72">
        <v>0</v>
      </c>
      <c r="K78" s="88">
        <v>0</v>
      </c>
      <c r="L78" s="88">
        <f t="shared" si="10"/>
        <v>0</v>
      </c>
    </row>
    <row r="79" spans="1:12" ht="12.75">
      <c r="A79" s="26"/>
      <c r="B79" s="124" t="s">
        <v>64</v>
      </c>
      <c r="C79" s="12" t="s">
        <v>33</v>
      </c>
      <c r="D79" s="80">
        <v>324</v>
      </c>
      <c r="E79" s="76">
        <v>0</v>
      </c>
      <c r="F79" s="93">
        <v>0</v>
      </c>
      <c r="G79" s="76">
        <v>0</v>
      </c>
      <c r="H79" s="93">
        <v>0</v>
      </c>
      <c r="I79" s="76">
        <v>0</v>
      </c>
      <c r="J79" s="93">
        <v>0</v>
      </c>
      <c r="K79" s="76">
        <v>0</v>
      </c>
      <c r="L79" s="76">
        <f t="shared" si="10"/>
        <v>0</v>
      </c>
    </row>
    <row r="80" spans="1:12" ht="12.75">
      <c r="A80" s="26"/>
      <c r="B80" s="124" t="s">
        <v>65</v>
      </c>
      <c r="C80" s="12" t="s">
        <v>57</v>
      </c>
      <c r="D80" s="80">
        <v>300</v>
      </c>
      <c r="E80" s="76">
        <v>0</v>
      </c>
      <c r="F80" s="93">
        <v>0</v>
      </c>
      <c r="G80" s="76">
        <v>0</v>
      </c>
      <c r="H80" s="93">
        <v>0</v>
      </c>
      <c r="I80" s="76">
        <v>0</v>
      </c>
      <c r="J80" s="93">
        <v>0</v>
      </c>
      <c r="K80" s="76">
        <v>0</v>
      </c>
      <c r="L80" s="76">
        <f t="shared" si="10"/>
        <v>0</v>
      </c>
    </row>
    <row r="81" spans="1:12" ht="12.75">
      <c r="A81" s="26"/>
      <c r="B81" s="124" t="s">
        <v>66</v>
      </c>
      <c r="C81" s="12" t="s">
        <v>150</v>
      </c>
      <c r="D81" s="72">
        <v>0</v>
      </c>
      <c r="E81" s="88">
        <v>0</v>
      </c>
      <c r="F81" s="72">
        <v>0</v>
      </c>
      <c r="G81" s="88">
        <v>0</v>
      </c>
      <c r="H81" s="72">
        <v>0</v>
      </c>
      <c r="I81" s="88">
        <v>0</v>
      </c>
      <c r="J81" s="72">
        <v>0</v>
      </c>
      <c r="K81" s="88">
        <v>0</v>
      </c>
      <c r="L81" s="88">
        <f t="shared" si="10"/>
        <v>0</v>
      </c>
    </row>
    <row r="82" spans="1:12" ht="12.75">
      <c r="A82" s="26"/>
      <c r="B82" s="124" t="s">
        <v>67</v>
      </c>
      <c r="C82" s="12" t="s">
        <v>87</v>
      </c>
      <c r="D82" s="88">
        <v>0</v>
      </c>
      <c r="E82" s="88">
        <v>0</v>
      </c>
      <c r="F82" s="72">
        <v>0</v>
      </c>
      <c r="G82" s="88">
        <v>0</v>
      </c>
      <c r="H82" s="72">
        <v>0</v>
      </c>
      <c r="I82" s="88">
        <v>0</v>
      </c>
      <c r="J82" s="72">
        <v>0</v>
      </c>
      <c r="K82" s="88">
        <v>0</v>
      </c>
      <c r="L82" s="88">
        <f t="shared" si="10"/>
        <v>0</v>
      </c>
    </row>
    <row r="83" spans="1:12" ht="12.75">
      <c r="A83" s="26"/>
      <c r="B83" s="124" t="s">
        <v>68</v>
      </c>
      <c r="C83" s="12" t="s">
        <v>47</v>
      </c>
      <c r="D83" s="78">
        <v>1875</v>
      </c>
      <c r="E83" s="88">
        <v>0</v>
      </c>
      <c r="F83" s="72">
        <v>0</v>
      </c>
      <c r="G83" s="88">
        <v>0</v>
      </c>
      <c r="H83" s="72">
        <v>0</v>
      </c>
      <c r="I83" s="88">
        <v>0</v>
      </c>
      <c r="J83" s="72">
        <v>0</v>
      </c>
      <c r="K83" s="88">
        <v>0</v>
      </c>
      <c r="L83" s="88">
        <f t="shared" si="10"/>
        <v>0</v>
      </c>
    </row>
    <row r="84" spans="1:12" ht="12.75">
      <c r="A84" s="26"/>
      <c r="B84" s="124" t="s">
        <v>69</v>
      </c>
      <c r="C84" s="12" t="s">
        <v>61</v>
      </c>
      <c r="D84" s="72">
        <v>0</v>
      </c>
      <c r="E84" s="88">
        <v>0</v>
      </c>
      <c r="F84" s="72">
        <v>0</v>
      </c>
      <c r="G84" s="88">
        <v>0</v>
      </c>
      <c r="H84" s="72">
        <v>0</v>
      </c>
      <c r="I84" s="88">
        <v>0</v>
      </c>
      <c r="J84" s="72">
        <v>0</v>
      </c>
      <c r="K84" s="88">
        <v>0</v>
      </c>
      <c r="L84" s="88">
        <f t="shared" si="10"/>
        <v>0</v>
      </c>
    </row>
    <row r="85" spans="1:12" ht="12.75">
      <c r="A85" s="26" t="s">
        <v>14</v>
      </c>
      <c r="B85" s="13">
        <v>46</v>
      </c>
      <c r="C85" s="12" t="s">
        <v>143</v>
      </c>
      <c r="D85" s="97">
        <f aca="true" t="shared" si="11" ref="D85:L85">SUM(D77:D84)</f>
        <v>11684</v>
      </c>
      <c r="E85" s="97">
        <f t="shared" si="11"/>
        <v>2891</v>
      </c>
      <c r="F85" s="97">
        <f>SUM(F77:F84)</f>
        <v>5947</v>
      </c>
      <c r="G85" s="97">
        <f>SUM(G77:G84)</f>
        <v>3133</v>
      </c>
      <c r="H85" s="97">
        <f t="shared" si="11"/>
        <v>7347</v>
      </c>
      <c r="I85" s="97">
        <f t="shared" si="11"/>
        <v>3133</v>
      </c>
      <c r="J85" s="97">
        <f t="shared" si="11"/>
        <v>4000</v>
      </c>
      <c r="K85" s="97">
        <f t="shared" si="11"/>
        <v>2778</v>
      </c>
      <c r="L85" s="97">
        <f t="shared" si="11"/>
        <v>6778</v>
      </c>
    </row>
    <row r="86" spans="1:12" ht="12.75">
      <c r="A86" s="26"/>
      <c r="B86" s="13"/>
      <c r="C86" s="12"/>
      <c r="D86" s="81"/>
      <c r="E86" s="81"/>
      <c r="F86" s="81"/>
      <c r="G86" s="81"/>
      <c r="H86" s="81"/>
      <c r="I86" s="81"/>
      <c r="J86" s="81"/>
      <c r="K86" s="81"/>
      <c r="L86" s="81"/>
    </row>
    <row r="87" spans="1:12" ht="12.75">
      <c r="A87" s="26"/>
      <c r="B87" s="13">
        <v>47</v>
      </c>
      <c r="C87" s="12" t="s">
        <v>144</v>
      </c>
      <c r="D87" s="78"/>
      <c r="E87" s="78"/>
      <c r="F87" s="78"/>
      <c r="G87" s="78"/>
      <c r="H87" s="78"/>
      <c r="I87" s="78"/>
      <c r="J87" s="78"/>
      <c r="K87" s="78"/>
      <c r="L87" s="78"/>
    </row>
    <row r="88" spans="1:12" ht="12.75">
      <c r="A88" s="26"/>
      <c r="B88" s="124" t="s">
        <v>70</v>
      </c>
      <c r="C88" s="12" t="s">
        <v>29</v>
      </c>
      <c r="D88" s="79">
        <v>7966</v>
      </c>
      <c r="E88" s="75">
        <v>3415</v>
      </c>
      <c r="F88" s="102">
        <v>4543</v>
      </c>
      <c r="G88" s="75">
        <v>3629</v>
      </c>
      <c r="H88" s="78">
        <v>6263</v>
      </c>
      <c r="I88" s="75">
        <v>3629</v>
      </c>
      <c r="J88" s="102">
        <v>3600</v>
      </c>
      <c r="K88" s="75">
        <v>4307</v>
      </c>
      <c r="L88" s="75">
        <f aca="true" t="shared" si="12" ref="L88:L95">SUM(J88:K88)</f>
        <v>7907</v>
      </c>
    </row>
    <row r="89" spans="1:12" ht="12.75">
      <c r="A89" s="26"/>
      <c r="B89" s="124" t="s">
        <v>71</v>
      </c>
      <c r="C89" s="12" t="s">
        <v>31</v>
      </c>
      <c r="D89" s="88">
        <v>0</v>
      </c>
      <c r="E89" s="88">
        <v>0</v>
      </c>
      <c r="F89" s="72">
        <v>0</v>
      </c>
      <c r="G89" s="88">
        <v>0</v>
      </c>
      <c r="H89" s="72">
        <v>0</v>
      </c>
      <c r="I89" s="88">
        <v>0</v>
      </c>
      <c r="J89" s="72">
        <v>0</v>
      </c>
      <c r="K89" s="88">
        <v>0</v>
      </c>
      <c r="L89" s="88">
        <f t="shared" si="12"/>
        <v>0</v>
      </c>
    </row>
    <row r="90" spans="1:12" ht="12.75">
      <c r="A90" s="26"/>
      <c r="B90" s="124" t="s">
        <v>72</v>
      </c>
      <c r="C90" s="12" t="s">
        <v>33</v>
      </c>
      <c r="D90" s="78">
        <v>200</v>
      </c>
      <c r="E90" s="88">
        <v>0</v>
      </c>
      <c r="F90" s="72">
        <v>0</v>
      </c>
      <c r="G90" s="88">
        <v>0</v>
      </c>
      <c r="H90" s="72">
        <v>0</v>
      </c>
      <c r="I90" s="88">
        <v>0</v>
      </c>
      <c r="J90" s="72">
        <v>0</v>
      </c>
      <c r="K90" s="88">
        <v>0</v>
      </c>
      <c r="L90" s="88">
        <f t="shared" si="12"/>
        <v>0</v>
      </c>
    </row>
    <row r="91" spans="1:12" ht="12.75">
      <c r="A91" s="26"/>
      <c r="B91" s="124" t="s">
        <v>73</v>
      </c>
      <c r="C91" s="12" t="s">
        <v>57</v>
      </c>
      <c r="D91" s="78">
        <v>99</v>
      </c>
      <c r="E91" s="88">
        <v>0</v>
      </c>
      <c r="F91" s="72">
        <v>0</v>
      </c>
      <c r="G91" s="88">
        <v>0</v>
      </c>
      <c r="H91" s="72">
        <v>0</v>
      </c>
      <c r="I91" s="88">
        <v>0</v>
      </c>
      <c r="J91" s="72">
        <v>0</v>
      </c>
      <c r="K91" s="88">
        <v>0</v>
      </c>
      <c r="L91" s="88">
        <f t="shared" si="12"/>
        <v>0</v>
      </c>
    </row>
    <row r="92" spans="1:12" ht="12.75">
      <c r="A92" s="26"/>
      <c r="B92" s="124" t="s">
        <v>74</v>
      </c>
      <c r="C92" s="12" t="s">
        <v>150</v>
      </c>
      <c r="D92" s="93">
        <v>0</v>
      </c>
      <c r="E92" s="76">
        <v>0</v>
      </c>
      <c r="F92" s="93">
        <v>0</v>
      </c>
      <c r="G92" s="76">
        <v>0</v>
      </c>
      <c r="H92" s="93">
        <v>0</v>
      </c>
      <c r="I92" s="76">
        <v>0</v>
      </c>
      <c r="J92" s="93">
        <v>0</v>
      </c>
      <c r="K92" s="76">
        <v>0</v>
      </c>
      <c r="L92" s="76">
        <f t="shared" si="12"/>
        <v>0</v>
      </c>
    </row>
    <row r="93" spans="1:12" ht="12.75">
      <c r="A93" s="26"/>
      <c r="B93" s="124" t="s">
        <v>75</v>
      </c>
      <c r="C93" s="12" t="s">
        <v>87</v>
      </c>
      <c r="D93" s="76">
        <v>0</v>
      </c>
      <c r="E93" s="76">
        <v>0</v>
      </c>
      <c r="F93" s="93">
        <v>0</v>
      </c>
      <c r="G93" s="76">
        <v>0</v>
      </c>
      <c r="H93" s="93">
        <v>0</v>
      </c>
      <c r="I93" s="76">
        <v>0</v>
      </c>
      <c r="J93" s="93">
        <v>0</v>
      </c>
      <c r="K93" s="76">
        <v>0</v>
      </c>
      <c r="L93" s="76">
        <f t="shared" si="12"/>
        <v>0</v>
      </c>
    </row>
    <row r="94" spans="1:12" ht="12.75">
      <c r="A94" s="26"/>
      <c r="B94" s="124" t="s">
        <v>76</v>
      </c>
      <c r="C94" s="12" t="s">
        <v>47</v>
      </c>
      <c r="D94" s="80">
        <v>704</v>
      </c>
      <c r="E94" s="76">
        <v>0</v>
      </c>
      <c r="F94" s="93">
        <v>0</v>
      </c>
      <c r="G94" s="76">
        <v>0</v>
      </c>
      <c r="H94" s="93">
        <v>0</v>
      </c>
      <c r="I94" s="76">
        <v>0</v>
      </c>
      <c r="J94" s="93">
        <v>0</v>
      </c>
      <c r="K94" s="76">
        <v>0</v>
      </c>
      <c r="L94" s="76">
        <f t="shared" si="12"/>
        <v>0</v>
      </c>
    </row>
    <row r="95" spans="1:12" ht="12.75">
      <c r="A95" s="26"/>
      <c r="B95" s="124" t="s">
        <v>77</v>
      </c>
      <c r="C95" s="12" t="s">
        <v>61</v>
      </c>
      <c r="D95" s="77">
        <v>0</v>
      </c>
      <c r="E95" s="77">
        <v>0</v>
      </c>
      <c r="F95" s="89">
        <v>0</v>
      </c>
      <c r="G95" s="77">
        <v>0</v>
      </c>
      <c r="H95" s="89">
        <v>0</v>
      </c>
      <c r="I95" s="77">
        <v>0</v>
      </c>
      <c r="J95" s="89">
        <v>0</v>
      </c>
      <c r="K95" s="77">
        <v>0</v>
      </c>
      <c r="L95" s="77">
        <f t="shared" si="12"/>
        <v>0</v>
      </c>
    </row>
    <row r="96" spans="1:12" ht="12.75">
      <c r="A96" s="26" t="s">
        <v>14</v>
      </c>
      <c r="B96" s="13">
        <v>47</v>
      </c>
      <c r="C96" s="12" t="s">
        <v>144</v>
      </c>
      <c r="D96" s="95">
        <f aca="true" t="shared" si="13" ref="D96:L96">SUM(D88:D95)</f>
        <v>8969</v>
      </c>
      <c r="E96" s="95">
        <f t="shared" si="13"/>
        <v>3415</v>
      </c>
      <c r="F96" s="95">
        <f>SUM(F88:F95)</f>
        <v>4543</v>
      </c>
      <c r="G96" s="95">
        <f>SUM(G88:G95)</f>
        <v>3629</v>
      </c>
      <c r="H96" s="95">
        <f t="shared" si="13"/>
        <v>6263</v>
      </c>
      <c r="I96" s="95">
        <f t="shared" si="13"/>
        <v>3629</v>
      </c>
      <c r="J96" s="95">
        <f t="shared" si="13"/>
        <v>3600</v>
      </c>
      <c r="K96" s="95">
        <f t="shared" si="13"/>
        <v>4307</v>
      </c>
      <c r="L96" s="95">
        <f t="shared" si="13"/>
        <v>7907</v>
      </c>
    </row>
    <row r="97" spans="1:12" ht="12.75">
      <c r="A97" s="26"/>
      <c r="B97" s="13"/>
      <c r="C97" s="12"/>
      <c r="D97" s="81"/>
      <c r="E97" s="81"/>
      <c r="F97" s="81"/>
      <c r="G97" s="81"/>
      <c r="H97" s="81"/>
      <c r="I97" s="81"/>
      <c r="J97" s="81"/>
      <c r="K97" s="81"/>
      <c r="L97" s="81"/>
    </row>
    <row r="98" spans="1:12" ht="12.75">
      <c r="A98" s="26"/>
      <c r="B98" s="13">
        <v>48</v>
      </c>
      <c r="C98" s="12" t="s">
        <v>145</v>
      </c>
      <c r="D98" s="78"/>
      <c r="E98" s="78"/>
      <c r="F98" s="78"/>
      <c r="G98" s="78"/>
      <c r="H98" s="78"/>
      <c r="I98" s="78"/>
      <c r="J98" s="78"/>
      <c r="K98" s="78"/>
      <c r="L98" s="78"/>
    </row>
    <row r="99" spans="1:12" ht="12.75">
      <c r="A99" s="26"/>
      <c r="B99" s="124" t="s">
        <v>78</v>
      </c>
      <c r="C99" s="12" t="s">
        <v>29</v>
      </c>
      <c r="D99" s="80">
        <v>7859</v>
      </c>
      <c r="E99" s="73">
        <v>1824</v>
      </c>
      <c r="F99" s="74">
        <v>4883</v>
      </c>
      <c r="G99" s="73">
        <v>2502</v>
      </c>
      <c r="H99" s="80">
        <v>5883</v>
      </c>
      <c r="I99" s="73">
        <v>2502</v>
      </c>
      <c r="J99" s="102">
        <v>3738</v>
      </c>
      <c r="K99" s="73">
        <v>1700</v>
      </c>
      <c r="L99" s="73">
        <f aca="true" t="shared" si="14" ref="L99:L106">SUM(J99:K99)</f>
        <v>5438</v>
      </c>
    </row>
    <row r="100" spans="1:12" ht="12.75">
      <c r="A100" s="26"/>
      <c r="B100" s="124" t="s">
        <v>79</v>
      </c>
      <c r="C100" s="12" t="s">
        <v>31</v>
      </c>
      <c r="D100" s="93">
        <v>0</v>
      </c>
      <c r="E100" s="76">
        <v>0</v>
      </c>
      <c r="F100" s="93">
        <v>0</v>
      </c>
      <c r="G100" s="76">
        <v>0</v>
      </c>
      <c r="H100" s="93">
        <v>0</v>
      </c>
      <c r="I100" s="76">
        <v>0</v>
      </c>
      <c r="J100" s="93">
        <v>0</v>
      </c>
      <c r="K100" s="76">
        <v>0</v>
      </c>
      <c r="L100" s="76">
        <f t="shared" si="14"/>
        <v>0</v>
      </c>
    </row>
    <row r="101" spans="1:12" ht="12.75">
      <c r="A101" s="26"/>
      <c r="B101" s="124" t="s">
        <v>80</v>
      </c>
      <c r="C101" s="12" t="s">
        <v>33</v>
      </c>
      <c r="D101" s="78">
        <v>284</v>
      </c>
      <c r="E101" s="88">
        <v>0</v>
      </c>
      <c r="F101" s="72">
        <v>0</v>
      </c>
      <c r="G101" s="88">
        <v>0</v>
      </c>
      <c r="H101" s="72">
        <v>0</v>
      </c>
      <c r="I101" s="88">
        <v>0</v>
      </c>
      <c r="J101" s="72">
        <v>0</v>
      </c>
      <c r="K101" s="88">
        <v>0</v>
      </c>
      <c r="L101" s="88">
        <f t="shared" si="14"/>
        <v>0</v>
      </c>
    </row>
    <row r="102" spans="1:12" ht="12.75">
      <c r="A102" s="26"/>
      <c r="B102" s="124" t="s">
        <v>81</v>
      </c>
      <c r="C102" s="12" t="s">
        <v>57</v>
      </c>
      <c r="D102" s="78">
        <v>100</v>
      </c>
      <c r="E102" s="88">
        <v>0</v>
      </c>
      <c r="F102" s="72">
        <v>0</v>
      </c>
      <c r="G102" s="88">
        <v>0</v>
      </c>
      <c r="H102" s="72">
        <v>0</v>
      </c>
      <c r="I102" s="88">
        <v>0</v>
      </c>
      <c r="J102" s="72">
        <v>0</v>
      </c>
      <c r="K102" s="88">
        <v>0</v>
      </c>
      <c r="L102" s="88">
        <f t="shared" si="14"/>
        <v>0</v>
      </c>
    </row>
    <row r="103" spans="1:12" ht="12.75">
      <c r="A103" s="26"/>
      <c r="B103" s="124" t="s">
        <v>82</v>
      </c>
      <c r="C103" s="12" t="s">
        <v>150</v>
      </c>
      <c r="D103" s="72">
        <v>0</v>
      </c>
      <c r="E103" s="88">
        <v>0</v>
      </c>
      <c r="F103" s="72">
        <v>0</v>
      </c>
      <c r="G103" s="88">
        <v>0</v>
      </c>
      <c r="H103" s="72">
        <v>0</v>
      </c>
      <c r="I103" s="88">
        <v>0</v>
      </c>
      <c r="J103" s="72">
        <v>0</v>
      </c>
      <c r="K103" s="88">
        <v>0</v>
      </c>
      <c r="L103" s="88">
        <f t="shared" si="14"/>
        <v>0</v>
      </c>
    </row>
    <row r="104" spans="1:12" ht="12.75">
      <c r="A104" s="26"/>
      <c r="B104" s="124" t="s">
        <v>83</v>
      </c>
      <c r="C104" s="12" t="s">
        <v>87</v>
      </c>
      <c r="D104" s="88">
        <v>0</v>
      </c>
      <c r="E104" s="88">
        <v>0</v>
      </c>
      <c r="F104" s="72">
        <v>0</v>
      </c>
      <c r="G104" s="88">
        <v>0</v>
      </c>
      <c r="H104" s="72">
        <v>0</v>
      </c>
      <c r="I104" s="88">
        <v>0</v>
      </c>
      <c r="J104" s="72">
        <v>0</v>
      </c>
      <c r="K104" s="88">
        <v>0</v>
      </c>
      <c r="L104" s="88">
        <f t="shared" si="14"/>
        <v>0</v>
      </c>
    </row>
    <row r="105" spans="1:12" ht="12.75">
      <c r="A105" s="26"/>
      <c r="B105" s="124" t="s">
        <v>84</v>
      </c>
      <c r="C105" s="12" t="s">
        <v>47</v>
      </c>
      <c r="D105" s="80">
        <v>1027</v>
      </c>
      <c r="E105" s="76">
        <v>0</v>
      </c>
      <c r="F105" s="93">
        <v>0</v>
      </c>
      <c r="G105" s="76">
        <v>0</v>
      </c>
      <c r="H105" s="93">
        <v>0</v>
      </c>
      <c r="I105" s="76">
        <v>0</v>
      </c>
      <c r="J105" s="93">
        <v>0</v>
      </c>
      <c r="K105" s="76">
        <v>0</v>
      </c>
      <c r="L105" s="76">
        <f t="shared" si="14"/>
        <v>0</v>
      </c>
    </row>
    <row r="106" spans="1:12" ht="12.75">
      <c r="A106" s="39"/>
      <c r="B106" s="125" t="s">
        <v>85</v>
      </c>
      <c r="C106" s="40" t="s">
        <v>61</v>
      </c>
      <c r="D106" s="89">
        <v>0</v>
      </c>
      <c r="E106" s="77">
        <v>0</v>
      </c>
      <c r="F106" s="89">
        <v>0</v>
      </c>
      <c r="G106" s="77">
        <v>0</v>
      </c>
      <c r="H106" s="89">
        <v>0</v>
      </c>
      <c r="I106" s="77">
        <v>0</v>
      </c>
      <c r="J106" s="89">
        <v>0</v>
      </c>
      <c r="K106" s="77">
        <v>0</v>
      </c>
      <c r="L106" s="77">
        <f t="shared" si="14"/>
        <v>0</v>
      </c>
    </row>
    <row r="107" spans="1:12" ht="13.5" customHeight="1">
      <c r="A107" s="26" t="s">
        <v>14</v>
      </c>
      <c r="B107" s="13">
        <v>48</v>
      </c>
      <c r="C107" s="12" t="s">
        <v>145</v>
      </c>
      <c r="D107" s="95">
        <f aca="true" t="shared" si="15" ref="D107:L107">SUM(D99:D106)</f>
        <v>9270</v>
      </c>
      <c r="E107" s="95">
        <f t="shared" si="15"/>
        <v>1824</v>
      </c>
      <c r="F107" s="95">
        <f>SUM(F99:F106)</f>
        <v>4883</v>
      </c>
      <c r="G107" s="95">
        <f>SUM(G99:G106)</f>
        <v>2502</v>
      </c>
      <c r="H107" s="95">
        <f t="shared" si="15"/>
        <v>5883</v>
      </c>
      <c r="I107" s="95">
        <f t="shared" si="15"/>
        <v>2502</v>
      </c>
      <c r="J107" s="95">
        <f t="shared" si="15"/>
        <v>3738</v>
      </c>
      <c r="K107" s="95">
        <f t="shared" si="15"/>
        <v>1700</v>
      </c>
      <c r="L107" s="95">
        <f t="shared" si="15"/>
        <v>5438</v>
      </c>
    </row>
    <row r="108" spans="1:12" ht="13.5" customHeight="1">
      <c r="A108" s="26"/>
      <c r="B108" s="13"/>
      <c r="C108" s="12"/>
      <c r="D108" s="82"/>
      <c r="E108" s="83"/>
      <c r="F108" s="82"/>
      <c r="G108" s="82"/>
      <c r="H108" s="82"/>
      <c r="I108" s="82"/>
      <c r="J108" s="82"/>
      <c r="K108" s="82"/>
      <c r="L108" s="82"/>
    </row>
    <row r="109" spans="1:12" ht="25.5">
      <c r="A109" s="13"/>
      <c r="B109" s="13">
        <v>61</v>
      </c>
      <c r="C109" s="12" t="s">
        <v>148</v>
      </c>
      <c r="D109" s="81"/>
      <c r="E109" s="73"/>
      <c r="F109" s="81"/>
      <c r="G109" s="81"/>
      <c r="H109" s="81"/>
      <c r="I109" s="81"/>
      <c r="J109" s="81"/>
      <c r="K109" s="81"/>
      <c r="L109" s="81"/>
    </row>
    <row r="110" spans="1:12" ht="13.5" customHeight="1">
      <c r="A110" s="13"/>
      <c r="B110" s="124" t="s">
        <v>149</v>
      </c>
      <c r="C110" s="51" t="s">
        <v>49</v>
      </c>
      <c r="D110" s="76">
        <v>0</v>
      </c>
      <c r="E110" s="76">
        <v>0</v>
      </c>
      <c r="F110" s="95">
        <v>4712</v>
      </c>
      <c r="G110" s="76">
        <v>0</v>
      </c>
      <c r="H110" s="73">
        <v>9434</v>
      </c>
      <c r="I110" s="76">
        <v>0</v>
      </c>
      <c r="J110" s="95">
        <f>777+700</f>
        <v>1477</v>
      </c>
      <c r="K110" s="76">
        <v>0</v>
      </c>
      <c r="L110" s="73">
        <f>SUM(J110:K110)</f>
        <v>1477</v>
      </c>
    </row>
    <row r="111" spans="1:12" ht="25.5">
      <c r="A111" s="26" t="s">
        <v>14</v>
      </c>
      <c r="B111" s="13">
        <v>61</v>
      </c>
      <c r="C111" s="12" t="s">
        <v>148</v>
      </c>
      <c r="D111" s="90">
        <f aca="true" t="shared" si="16" ref="D111:L111">D110</f>
        <v>0</v>
      </c>
      <c r="E111" s="90">
        <f t="shared" si="16"/>
        <v>0</v>
      </c>
      <c r="F111" s="97">
        <f>F110</f>
        <v>4712</v>
      </c>
      <c r="G111" s="90">
        <f>G110</f>
        <v>0</v>
      </c>
      <c r="H111" s="97">
        <f t="shared" si="16"/>
        <v>9434</v>
      </c>
      <c r="I111" s="90">
        <f t="shared" si="16"/>
        <v>0</v>
      </c>
      <c r="J111" s="97">
        <f t="shared" si="16"/>
        <v>1477</v>
      </c>
      <c r="K111" s="90">
        <v>0</v>
      </c>
      <c r="L111" s="97">
        <f t="shared" si="16"/>
        <v>1477</v>
      </c>
    </row>
    <row r="112" spans="1:12" ht="13.5" customHeight="1">
      <c r="A112" s="26" t="s">
        <v>14</v>
      </c>
      <c r="B112" s="13">
        <v>61</v>
      </c>
      <c r="C112" s="12" t="s">
        <v>35</v>
      </c>
      <c r="D112" s="96">
        <f>D111+D107+D96+D85+D74+D64</f>
        <v>45876</v>
      </c>
      <c r="E112" s="96">
        <f aca="true" t="shared" si="17" ref="E112:L112">E111+E107+E96+E85+E74+E64</f>
        <v>39141</v>
      </c>
      <c r="F112" s="96">
        <f t="shared" si="17"/>
        <v>31995</v>
      </c>
      <c r="G112" s="96">
        <f t="shared" si="17"/>
        <v>39969</v>
      </c>
      <c r="H112" s="96">
        <f t="shared" si="17"/>
        <v>47061</v>
      </c>
      <c r="I112" s="96">
        <f t="shared" si="17"/>
        <v>39969</v>
      </c>
      <c r="J112" s="96">
        <f t="shared" si="17"/>
        <v>37377</v>
      </c>
      <c r="K112" s="96">
        <f t="shared" si="17"/>
        <v>44133</v>
      </c>
      <c r="L112" s="96">
        <f t="shared" si="17"/>
        <v>81510</v>
      </c>
    </row>
    <row r="113" spans="1:12" ht="13.5" customHeight="1">
      <c r="A113" s="26"/>
      <c r="B113" s="13"/>
      <c r="C113" s="12"/>
      <c r="D113" s="100"/>
      <c r="E113" s="100"/>
      <c r="F113" s="83"/>
      <c r="G113" s="100"/>
      <c r="H113" s="83"/>
      <c r="I113" s="100"/>
      <c r="J113" s="83"/>
      <c r="K113" s="100"/>
      <c r="L113" s="83"/>
    </row>
    <row r="114" spans="1:12" ht="25.5">
      <c r="A114" s="26"/>
      <c r="B114" s="13">
        <v>62</v>
      </c>
      <c r="C114" s="116" t="s">
        <v>176</v>
      </c>
      <c r="D114" s="76"/>
      <c r="E114" s="76"/>
      <c r="F114" s="73"/>
      <c r="G114" s="76"/>
      <c r="H114" s="110"/>
      <c r="I114" s="76"/>
      <c r="J114" s="73"/>
      <c r="K114" s="76"/>
      <c r="L114" s="73"/>
    </row>
    <row r="115" spans="1:12" ht="13.5" customHeight="1">
      <c r="A115" s="26"/>
      <c r="B115" s="123" t="s">
        <v>177</v>
      </c>
      <c r="C115" s="12" t="s">
        <v>49</v>
      </c>
      <c r="D115" s="77">
        <v>0</v>
      </c>
      <c r="E115" s="77">
        <v>0</v>
      </c>
      <c r="F115" s="77">
        <v>0</v>
      </c>
      <c r="G115" s="77">
        <v>0</v>
      </c>
      <c r="H115" s="95">
        <v>10000</v>
      </c>
      <c r="I115" s="77">
        <v>0</v>
      </c>
      <c r="J115" s="95">
        <v>1100</v>
      </c>
      <c r="K115" s="77">
        <v>0</v>
      </c>
      <c r="L115" s="95">
        <f>SUM(J115:K115)</f>
        <v>1100</v>
      </c>
    </row>
    <row r="116" spans="1:12" ht="25.5">
      <c r="A116" s="26" t="s">
        <v>14</v>
      </c>
      <c r="B116" s="13">
        <v>62</v>
      </c>
      <c r="C116" s="116" t="s">
        <v>176</v>
      </c>
      <c r="D116" s="72">
        <f aca="true" t="shared" si="18" ref="D116:L116">D115</f>
        <v>0</v>
      </c>
      <c r="E116" s="72">
        <f t="shared" si="18"/>
        <v>0</v>
      </c>
      <c r="F116" s="72">
        <f t="shared" si="18"/>
        <v>0</v>
      </c>
      <c r="G116" s="72">
        <f t="shared" si="18"/>
        <v>0</v>
      </c>
      <c r="H116" s="43">
        <f t="shared" si="18"/>
        <v>10000</v>
      </c>
      <c r="I116" s="72">
        <f t="shared" si="18"/>
        <v>0</v>
      </c>
      <c r="J116" s="102">
        <f t="shared" si="18"/>
        <v>1100</v>
      </c>
      <c r="K116" s="72">
        <f t="shared" si="18"/>
        <v>0</v>
      </c>
      <c r="L116" s="102">
        <f t="shared" si="18"/>
        <v>1100</v>
      </c>
    </row>
    <row r="117" spans="1:12" ht="13.5" customHeight="1">
      <c r="A117" s="26" t="s">
        <v>14</v>
      </c>
      <c r="B117" s="33">
        <v>0.003</v>
      </c>
      <c r="C117" s="14" t="s">
        <v>34</v>
      </c>
      <c r="D117" s="96">
        <f>D112+D116</f>
        <v>45876</v>
      </c>
      <c r="E117" s="96">
        <f aca="true" t="shared" si="19" ref="E117:L117">E112+E116</f>
        <v>39141</v>
      </c>
      <c r="F117" s="96">
        <f t="shared" si="19"/>
        <v>31995</v>
      </c>
      <c r="G117" s="96">
        <f t="shared" si="19"/>
        <v>39969</v>
      </c>
      <c r="H117" s="96">
        <f t="shared" si="19"/>
        <v>57061</v>
      </c>
      <c r="I117" s="96">
        <f t="shared" si="19"/>
        <v>39969</v>
      </c>
      <c r="J117" s="96">
        <f t="shared" si="19"/>
        <v>38477</v>
      </c>
      <c r="K117" s="96">
        <f t="shared" si="19"/>
        <v>44133</v>
      </c>
      <c r="L117" s="96">
        <f t="shared" si="19"/>
        <v>82610</v>
      </c>
    </row>
    <row r="118" spans="1:12" ht="13.5" customHeight="1">
      <c r="A118" s="26"/>
      <c r="B118" s="34"/>
      <c r="C118" s="14"/>
      <c r="D118" s="81"/>
      <c r="E118" s="81"/>
      <c r="F118" s="81"/>
      <c r="G118" s="81"/>
      <c r="H118" s="81"/>
      <c r="I118" s="81"/>
      <c r="J118" s="81"/>
      <c r="K118" s="81"/>
      <c r="L118" s="81"/>
    </row>
    <row r="119" spans="1:12" ht="25.5">
      <c r="A119" s="26"/>
      <c r="B119" s="33">
        <v>0.102</v>
      </c>
      <c r="C119" s="14" t="s">
        <v>86</v>
      </c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1:12" ht="13.5" customHeight="1">
      <c r="A120" s="26"/>
      <c r="B120" s="13">
        <v>65</v>
      </c>
      <c r="C120" s="12" t="s">
        <v>88</v>
      </c>
      <c r="D120" s="80"/>
      <c r="E120" s="80"/>
      <c r="F120" s="80"/>
      <c r="G120" s="80"/>
      <c r="H120" s="80"/>
      <c r="I120" s="80"/>
      <c r="J120" s="80"/>
      <c r="K120" s="80"/>
      <c r="L120" s="80"/>
    </row>
    <row r="121" spans="1:12" ht="13.5" customHeight="1">
      <c r="A121" s="26"/>
      <c r="B121" s="124" t="s">
        <v>89</v>
      </c>
      <c r="C121" s="12" t="s">
        <v>29</v>
      </c>
      <c r="D121" s="93">
        <v>0</v>
      </c>
      <c r="E121" s="76">
        <v>0</v>
      </c>
      <c r="F121" s="93">
        <v>0</v>
      </c>
      <c r="G121" s="81">
        <v>1823</v>
      </c>
      <c r="H121" s="93">
        <v>0</v>
      </c>
      <c r="I121" s="81">
        <v>1823</v>
      </c>
      <c r="J121" s="93">
        <v>0</v>
      </c>
      <c r="K121" s="81">
        <v>2004</v>
      </c>
      <c r="L121" s="81">
        <f aca="true" t="shared" si="20" ref="L121:L126">SUM(J121:K121)</f>
        <v>2004</v>
      </c>
    </row>
    <row r="122" spans="1:12" ht="13.5" customHeight="1">
      <c r="A122" s="26"/>
      <c r="B122" s="124" t="s">
        <v>90</v>
      </c>
      <c r="C122" s="12" t="s">
        <v>39</v>
      </c>
      <c r="D122" s="80">
        <v>300</v>
      </c>
      <c r="E122" s="74">
        <v>1833</v>
      </c>
      <c r="F122" s="93">
        <v>0</v>
      </c>
      <c r="G122" s="76">
        <v>0</v>
      </c>
      <c r="H122" s="93">
        <v>0</v>
      </c>
      <c r="I122" s="76">
        <v>0</v>
      </c>
      <c r="J122" s="93">
        <v>0</v>
      </c>
      <c r="K122" s="76">
        <v>0</v>
      </c>
      <c r="L122" s="76">
        <f t="shared" si="20"/>
        <v>0</v>
      </c>
    </row>
    <row r="123" spans="1:12" ht="13.5" customHeight="1">
      <c r="A123" s="26"/>
      <c r="B123" s="124" t="s">
        <v>91</v>
      </c>
      <c r="C123" s="12" t="s">
        <v>33</v>
      </c>
      <c r="D123" s="72">
        <v>0</v>
      </c>
      <c r="E123" s="79">
        <v>15</v>
      </c>
      <c r="F123" s="72">
        <v>0</v>
      </c>
      <c r="G123" s="79">
        <v>10</v>
      </c>
      <c r="H123" s="72">
        <v>0</v>
      </c>
      <c r="I123" s="79">
        <v>10</v>
      </c>
      <c r="J123" s="72">
        <v>0</v>
      </c>
      <c r="K123" s="79">
        <v>15</v>
      </c>
      <c r="L123" s="79">
        <f t="shared" si="20"/>
        <v>15</v>
      </c>
    </row>
    <row r="124" spans="1:12" ht="13.5" customHeight="1">
      <c r="A124" s="26"/>
      <c r="B124" s="124" t="s">
        <v>92</v>
      </c>
      <c r="C124" s="12" t="s">
        <v>150</v>
      </c>
      <c r="D124" s="93">
        <v>0</v>
      </c>
      <c r="E124" s="73">
        <v>45</v>
      </c>
      <c r="F124" s="93">
        <v>0</v>
      </c>
      <c r="G124" s="79">
        <v>52</v>
      </c>
      <c r="H124" s="93">
        <v>0</v>
      </c>
      <c r="I124" s="81">
        <v>52</v>
      </c>
      <c r="J124" s="93">
        <v>0</v>
      </c>
      <c r="K124" s="79">
        <v>57</v>
      </c>
      <c r="L124" s="81">
        <f t="shared" si="20"/>
        <v>57</v>
      </c>
    </row>
    <row r="125" spans="1:12" ht="13.5" customHeight="1">
      <c r="A125" s="26"/>
      <c r="B125" s="124" t="s">
        <v>93</v>
      </c>
      <c r="C125" s="12" t="s">
        <v>87</v>
      </c>
      <c r="D125" s="93">
        <v>0</v>
      </c>
      <c r="E125" s="81">
        <v>7</v>
      </c>
      <c r="F125" s="93">
        <v>0</v>
      </c>
      <c r="G125" s="81">
        <v>7</v>
      </c>
      <c r="H125" s="93">
        <v>0</v>
      </c>
      <c r="I125" s="81">
        <v>7</v>
      </c>
      <c r="J125" s="93">
        <v>0</v>
      </c>
      <c r="K125" s="81">
        <v>10</v>
      </c>
      <c r="L125" s="81">
        <f t="shared" si="20"/>
        <v>10</v>
      </c>
    </row>
    <row r="126" spans="1:12" ht="13.5" customHeight="1">
      <c r="A126" s="26"/>
      <c r="B126" s="124" t="s">
        <v>94</v>
      </c>
      <c r="C126" s="12" t="s">
        <v>61</v>
      </c>
      <c r="D126" s="89">
        <v>0</v>
      </c>
      <c r="E126" s="84">
        <v>30</v>
      </c>
      <c r="F126" s="89">
        <v>0</v>
      </c>
      <c r="G126" s="84">
        <v>30</v>
      </c>
      <c r="H126" s="89">
        <v>0</v>
      </c>
      <c r="I126" s="84">
        <v>30</v>
      </c>
      <c r="J126" s="89">
        <v>0</v>
      </c>
      <c r="K126" s="84">
        <v>35</v>
      </c>
      <c r="L126" s="84">
        <f t="shared" si="20"/>
        <v>35</v>
      </c>
    </row>
    <row r="127" spans="1:12" ht="13.5" customHeight="1">
      <c r="A127" s="26" t="s">
        <v>14</v>
      </c>
      <c r="B127" s="13">
        <v>65</v>
      </c>
      <c r="C127" s="12" t="s">
        <v>88</v>
      </c>
      <c r="D127" s="96">
        <f aca="true" t="shared" si="21" ref="D127:L127">SUM(D121:D126)</f>
        <v>300</v>
      </c>
      <c r="E127" s="96">
        <f t="shared" si="21"/>
        <v>1930</v>
      </c>
      <c r="F127" s="90">
        <f>SUM(F121:F126)</f>
        <v>0</v>
      </c>
      <c r="G127" s="96">
        <f>SUM(G121:G126)</f>
        <v>1922</v>
      </c>
      <c r="H127" s="90">
        <f t="shared" si="21"/>
        <v>0</v>
      </c>
      <c r="I127" s="96">
        <f t="shared" si="21"/>
        <v>1922</v>
      </c>
      <c r="J127" s="90">
        <f t="shared" si="21"/>
        <v>0</v>
      </c>
      <c r="K127" s="96">
        <f t="shared" si="21"/>
        <v>2121</v>
      </c>
      <c r="L127" s="96">
        <f t="shared" si="21"/>
        <v>2121</v>
      </c>
    </row>
    <row r="128" spans="1:12" ht="13.5" customHeight="1">
      <c r="A128" s="26"/>
      <c r="B128" s="13"/>
      <c r="C128" s="12"/>
      <c r="D128" s="81"/>
      <c r="E128" s="81"/>
      <c r="F128" s="81"/>
      <c r="G128" s="81"/>
      <c r="H128" s="81"/>
      <c r="I128" s="81"/>
      <c r="J128" s="81"/>
      <c r="K128" s="81"/>
      <c r="L128" s="81"/>
    </row>
    <row r="129" spans="1:12" ht="13.5" customHeight="1">
      <c r="A129" s="26"/>
      <c r="B129" s="13">
        <v>66</v>
      </c>
      <c r="C129" s="12" t="s">
        <v>95</v>
      </c>
      <c r="D129" s="78"/>
      <c r="E129" s="78"/>
      <c r="F129" s="78"/>
      <c r="G129" s="78"/>
      <c r="H129" s="78"/>
      <c r="I129" s="78"/>
      <c r="J129" s="78"/>
      <c r="K129" s="78"/>
      <c r="L129" s="78"/>
    </row>
    <row r="130" spans="1:12" ht="13.5" customHeight="1">
      <c r="A130" s="26"/>
      <c r="B130" s="124" t="s">
        <v>96</v>
      </c>
      <c r="C130" s="12" t="s">
        <v>97</v>
      </c>
      <c r="D130" s="93">
        <v>0</v>
      </c>
      <c r="E130" s="76">
        <v>0</v>
      </c>
      <c r="F130" s="76">
        <v>0</v>
      </c>
      <c r="G130" s="76">
        <v>0</v>
      </c>
      <c r="H130" s="76">
        <v>0</v>
      </c>
      <c r="I130" s="76">
        <v>0</v>
      </c>
      <c r="J130" s="73">
        <v>2000</v>
      </c>
      <c r="K130" s="76">
        <v>0</v>
      </c>
      <c r="L130" s="73">
        <f>SUM(J130:K130)</f>
        <v>2000</v>
      </c>
    </row>
    <row r="131" spans="1:12" ht="13.5" customHeight="1">
      <c r="A131" s="26"/>
      <c r="B131" s="124" t="s">
        <v>99</v>
      </c>
      <c r="C131" s="12" t="s">
        <v>100</v>
      </c>
      <c r="D131" s="80">
        <v>120</v>
      </c>
      <c r="E131" s="76">
        <v>0</v>
      </c>
      <c r="F131" s="93">
        <v>0</v>
      </c>
      <c r="G131" s="76">
        <v>0</v>
      </c>
      <c r="H131" s="93">
        <v>0</v>
      </c>
      <c r="I131" s="76">
        <v>0</v>
      </c>
      <c r="J131" s="93">
        <v>0</v>
      </c>
      <c r="K131" s="76">
        <v>0</v>
      </c>
      <c r="L131" s="76">
        <f>SUM(J131:K131)</f>
        <v>0</v>
      </c>
    </row>
    <row r="132" spans="1:12" ht="13.5" customHeight="1">
      <c r="A132" s="26" t="s">
        <v>14</v>
      </c>
      <c r="B132" s="13">
        <v>66</v>
      </c>
      <c r="C132" s="12" t="s">
        <v>95</v>
      </c>
      <c r="D132" s="97">
        <f aca="true" t="shared" si="22" ref="D132:L132">SUM(D130:D131)</f>
        <v>120</v>
      </c>
      <c r="E132" s="90">
        <f t="shared" si="22"/>
        <v>0</v>
      </c>
      <c r="F132" s="90">
        <f t="shared" si="22"/>
        <v>0</v>
      </c>
      <c r="G132" s="90">
        <f t="shared" si="22"/>
        <v>0</v>
      </c>
      <c r="H132" s="90">
        <f t="shared" si="22"/>
        <v>0</v>
      </c>
      <c r="I132" s="90">
        <f t="shared" si="22"/>
        <v>0</v>
      </c>
      <c r="J132" s="97">
        <f t="shared" si="22"/>
        <v>2000</v>
      </c>
      <c r="K132" s="90">
        <f t="shared" si="22"/>
        <v>0</v>
      </c>
      <c r="L132" s="97">
        <f t="shared" si="22"/>
        <v>2000</v>
      </c>
    </row>
    <row r="133" spans="1:12" ht="13.5" customHeight="1">
      <c r="A133" s="39" t="s">
        <v>14</v>
      </c>
      <c r="B133" s="119">
        <v>0.102</v>
      </c>
      <c r="C133" s="111" t="s">
        <v>101</v>
      </c>
      <c r="D133" s="96">
        <f aca="true" t="shared" si="23" ref="D133:L133">D132+D127</f>
        <v>420</v>
      </c>
      <c r="E133" s="96">
        <f t="shared" si="23"/>
        <v>1930</v>
      </c>
      <c r="F133" s="90">
        <f t="shared" si="23"/>
        <v>0</v>
      </c>
      <c r="G133" s="96">
        <f t="shared" si="23"/>
        <v>1922</v>
      </c>
      <c r="H133" s="90">
        <f t="shared" si="23"/>
        <v>0</v>
      </c>
      <c r="I133" s="96">
        <f t="shared" si="23"/>
        <v>1922</v>
      </c>
      <c r="J133" s="97">
        <f t="shared" si="23"/>
        <v>2000</v>
      </c>
      <c r="K133" s="96">
        <f t="shared" si="23"/>
        <v>2121</v>
      </c>
      <c r="L133" s="96">
        <f t="shared" si="23"/>
        <v>4121</v>
      </c>
    </row>
    <row r="134" spans="1:12" ht="0.75" customHeight="1">
      <c r="A134" s="26"/>
      <c r="B134" s="33"/>
      <c r="C134" s="14"/>
      <c r="D134" s="81"/>
      <c r="E134" s="81"/>
      <c r="F134" s="81"/>
      <c r="G134" s="81"/>
      <c r="H134" s="81"/>
      <c r="I134" s="81"/>
      <c r="J134" s="81"/>
      <c r="K134" s="81"/>
      <c r="L134" s="81"/>
    </row>
    <row r="135" spans="1:12" ht="12.75" customHeight="1">
      <c r="A135" s="26"/>
      <c r="B135" s="33">
        <v>0.105</v>
      </c>
      <c r="C135" s="14" t="s">
        <v>102</v>
      </c>
      <c r="D135" s="78"/>
      <c r="E135" s="78"/>
      <c r="F135" s="78"/>
      <c r="G135" s="78"/>
      <c r="H135" s="78"/>
      <c r="I135" s="78"/>
      <c r="J135" s="78"/>
      <c r="K135" s="78"/>
      <c r="L135" s="78"/>
    </row>
    <row r="136" spans="1:12" ht="12.75">
      <c r="A136" s="26"/>
      <c r="B136" s="13">
        <v>67</v>
      </c>
      <c r="C136" s="12" t="s">
        <v>162</v>
      </c>
      <c r="D136" s="78"/>
      <c r="E136" s="78"/>
      <c r="F136" s="78"/>
      <c r="G136" s="78"/>
      <c r="H136" s="78"/>
      <c r="I136" s="78"/>
      <c r="J136" s="78"/>
      <c r="K136" s="78"/>
      <c r="L136" s="78"/>
    </row>
    <row r="137" spans="1:12" ht="12.75" customHeight="1">
      <c r="A137" s="26"/>
      <c r="B137" s="124" t="s">
        <v>103</v>
      </c>
      <c r="C137" s="12" t="s">
        <v>129</v>
      </c>
      <c r="D137" s="84">
        <v>27987</v>
      </c>
      <c r="E137" s="84">
        <v>6451</v>
      </c>
      <c r="F137" s="95">
        <v>13707</v>
      </c>
      <c r="G137" s="84">
        <v>7418</v>
      </c>
      <c r="H137" s="84">
        <v>18758</v>
      </c>
      <c r="I137" s="84">
        <v>7418</v>
      </c>
      <c r="J137" s="95">
        <v>14595</v>
      </c>
      <c r="K137" s="84">
        <v>8121</v>
      </c>
      <c r="L137" s="84">
        <f>SUM(J137:K137)</f>
        <v>22716</v>
      </c>
    </row>
    <row r="138" spans="1:12" ht="12.75">
      <c r="A138" s="26" t="s">
        <v>14</v>
      </c>
      <c r="B138" s="13">
        <v>67</v>
      </c>
      <c r="C138" s="12" t="s">
        <v>162</v>
      </c>
      <c r="D138" s="84">
        <f aca="true" t="shared" si="24" ref="D138:L139">D137</f>
        <v>27987</v>
      </c>
      <c r="E138" s="84">
        <f t="shared" si="24"/>
        <v>6451</v>
      </c>
      <c r="F138" s="95">
        <f>F137</f>
        <v>13707</v>
      </c>
      <c r="G138" s="84">
        <f>G137</f>
        <v>7418</v>
      </c>
      <c r="H138" s="84">
        <f t="shared" si="24"/>
        <v>18758</v>
      </c>
      <c r="I138" s="84">
        <f t="shared" si="24"/>
        <v>7418</v>
      </c>
      <c r="J138" s="95">
        <f t="shared" si="24"/>
        <v>14595</v>
      </c>
      <c r="K138" s="84">
        <f t="shared" si="24"/>
        <v>8121</v>
      </c>
      <c r="L138" s="84">
        <f t="shared" si="24"/>
        <v>22716</v>
      </c>
    </row>
    <row r="139" spans="1:12" ht="12.75" customHeight="1">
      <c r="A139" s="26" t="s">
        <v>14</v>
      </c>
      <c r="B139" s="33">
        <v>0.105</v>
      </c>
      <c r="C139" s="14" t="s">
        <v>102</v>
      </c>
      <c r="D139" s="96">
        <f t="shared" si="24"/>
        <v>27987</v>
      </c>
      <c r="E139" s="96">
        <f t="shared" si="24"/>
        <v>6451</v>
      </c>
      <c r="F139" s="97">
        <f>F138</f>
        <v>13707</v>
      </c>
      <c r="G139" s="96">
        <f>G138</f>
        <v>7418</v>
      </c>
      <c r="H139" s="96">
        <f t="shared" si="24"/>
        <v>18758</v>
      </c>
      <c r="I139" s="96">
        <f t="shared" si="24"/>
        <v>7418</v>
      </c>
      <c r="J139" s="97">
        <f t="shared" si="24"/>
        <v>14595</v>
      </c>
      <c r="K139" s="96">
        <f t="shared" si="24"/>
        <v>8121</v>
      </c>
      <c r="L139" s="96">
        <f t="shared" si="24"/>
        <v>22716</v>
      </c>
    </row>
    <row r="140" spans="1:12" ht="12.75" customHeight="1">
      <c r="A140" s="26"/>
      <c r="B140" s="13"/>
      <c r="C140" s="12"/>
      <c r="D140" s="81"/>
      <c r="E140" s="81"/>
      <c r="F140" s="81"/>
      <c r="G140" s="81"/>
      <c r="H140" s="81"/>
      <c r="I140" s="81"/>
      <c r="J140" s="81"/>
      <c r="K140" s="81"/>
      <c r="L140" s="81"/>
    </row>
    <row r="141" spans="1:12" ht="12.75" customHeight="1">
      <c r="A141" s="26"/>
      <c r="B141" s="33">
        <v>0.2</v>
      </c>
      <c r="C141" s="14" t="s">
        <v>104</v>
      </c>
      <c r="D141" s="80"/>
      <c r="E141" s="80"/>
      <c r="F141" s="80"/>
      <c r="G141" s="80"/>
      <c r="H141" s="80"/>
      <c r="I141" s="80"/>
      <c r="J141" s="80"/>
      <c r="K141" s="80"/>
      <c r="L141" s="80"/>
    </row>
    <row r="142" spans="1:12" ht="12.75" customHeight="1">
      <c r="A142" s="26"/>
      <c r="B142" s="13">
        <v>68</v>
      </c>
      <c r="C142" s="12" t="s">
        <v>105</v>
      </c>
      <c r="D142" s="80"/>
      <c r="E142" s="80"/>
      <c r="F142" s="80"/>
      <c r="G142" s="80"/>
      <c r="H142" s="80"/>
      <c r="I142" s="80"/>
      <c r="J142" s="80"/>
      <c r="K142" s="80"/>
      <c r="L142" s="80"/>
    </row>
    <row r="143" spans="1:12" ht="12.75" customHeight="1">
      <c r="A143" s="26"/>
      <c r="B143" s="13">
        <v>61</v>
      </c>
      <c r="C143" s="12" t="s">
        <v>106</v>
      </c>
      <c r="D143" s="80"/>
      <c r="E143" s="80"/>
      <c r="F143" s="80"/>
      <c r="G143" s="80"/>
      <c r="H143" s="80"/>
      <c r="I143" s="80"/>
      <c r="J143" s="80"/>
      <c r="K143" s="80"/>
      <c r="L143" s="80"/>
    </row>
    <row r="144" spans="1:12" ht="12.75" customHeight="1">
      <c r="A144" s="26"/>
      <c r="B144" s="124" t="s">
        <v>107</v>
      </c>
      <c r="C144" s="12" t="s">
        <v>29</v>
      </c>
      <c r="D144" s="80">
        <v>8356</v>
      </c>
      <c r="E144" s="76">
        <v>0</v>
      </c>
      <c r="F144" s="74">
        <v>5787</v>
      </c>
      <c r="G144" s="76">
        <v>0</v>
      </c>
      <c r="H144" s="80">
        <v>8587</v>
      </c>
      <c r="I144" s="76">
        <v>0</v>
      </c>
      <c r="J144" s="74">
        <v>6496</v>
      </c>
      <c r="K144" s="76">
        <v>0</v>
      </c>
      <c r="L144" s="73">
        <f>SUM(J144:K144)</f>
        <v>6496</v>
      </c>
    </row>
    <row r="145" spans="1:12" ht="14.25" customHeight="1">
      <c r="A145" s="26"/>
      <c r="B145" s="124" t="s">
        <v>108</v>
      </c>
      <c r="C145" s="12" t="s">
        <v>31</v>
      </c>
      <c r="D145" s="80">
        <v>58</v>
      </c>
      <c r="E145" s="76">
        <v>0</v>
      </c>
      <c r="F145" s="93">
        <v>0</v>
      </c>
      <c r="G145" s="76">
        <v>0</v>
      </c>
      <c r="H145" s="80">
        <v>150</v>
      </c>
      <c r="I145" s="76">
        <v>0</v>
      </c>
      <c r="J145" s="74">
        <v>1</v>
      </c>
      <c r="K145" s="76">
        <v>0</v>
      </c>
      <c r="L145" s="73">
        <f>SUM(J145:K145)</f>
        <v>1</v>
      </c>
    </row>
    <row r="146" spans="1:12" ht="14.25" customHeight="1">
      <c r="A146" s="26"/>
      <c r="B146" s="124" t="s">
        <v>109</v>
      </c>
      <c r="C146" s="12" t="s">
        <v>33</v>
      </c>
      <c r="D146" s="118">
        <v>750</v>
      </c>
      <c r="E146" s="77">
        <v>0</v>
      </c>
      <c r="F146" s="115">
        <v>150</v>
      </c>
      <c r="G146" s="77">
        <v>0</v>
      </c>
      <c r="H146" s="118">
        <v>550</v>
      </c>
      <c r="I146" s="77">
        <v>0</v>
      </c>
      <c r="J146" s="115">
        <v>189</v>
      </c>
      <c r="K146" s="77">
        <v>0</v>
      </c>
      <c r="L146" s="95">
        <f>SUM(J146:K146)</f>
        <v>189</v>
      </c>
    </row>
    <row r="147" spans="1:12" ht="14.25" customHeight="1">
      <c r="A147" s="26" t="s">
        <v>14</v>
      </c>
      <c r="B147" s="13">
        <v>61</v>
      </c>
      <c r="C147" s="12" t="s">
        <v>106</v>
      </c>
      <c r="D147" s="95">
        <f aca="true" t="shared" si="25" ref="D147:L147">SUM(D144:D146)</f>
        <v>9164</v>
      </c>
      <c r="E147" s="77">
        <f t="shared" si="25"/>
        <v>0</v>
      </c>
      <c r="F147" s="95">
        <f>SUM(F144:F146)</f>
        <v>5937</v>
      </c>
      <c r="G147" s="77">
        <f>SUM(G144:G146)</f>
        <v>0</v>
      </c>
      <c r="H147" s="95">
        <f t="shared" si="25"/>
        <v>9287</v>
      </c>
      <c r="I147" s="77">
        <f t="shared" si="25"/>
        <v>0</v>
      </c>
      <c r="J147" s="95">
        <f t="shared" si="25"/>
        <v>6686</v>
      </c>
      <c r="K147" s="77">
        <f t="shared" si="25"/>
        <v>0</v>
      </c>
      <c r="L147" s="95">
        <f t="shared" si="25"/>
        <v>6686</v>
      </c>
    </row>
    <row r="148" spans="1:12" ht="14.25" customHeight="1">
      <c r="A148" s="26"/>
      <c r="B148" s="13"/>
      <c r="C148" s="12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1:12" ht="12.75">
      <c r="A149" s="26"/>
      <c r="B149" s="13">
        <v>62</v>
      </c>
      <c r="C149" s="12" t="s">
        <v>110</v>
      </c>
      <c r="D149" s="78"/>
      <c r="E149" s="78"/>
      <c r="F149" s="78"/>
      <c r="G149" s="78"/>
      <c r="H149" s="78"/>
      <c r="I149" s="78"/>
      <c r="J149" s="78"/>
      <c r="K149" s="78"/>
      <c r="L149" s="78"/>
    </row>
    <row r="150" spans="1:12" ht="12.75">
      <c r="A150" s="26"/>
      <c r="B150" s="124" t="s">
        <v>111</v>
      </c>
      <c r="C150" s="12" t="s">
        <v>29</v>
      </c>
      <c r="D150" s="78">
        <v>10507</v>
      </c>
      <c r="E150" s="88">
        <v>0</v>
      </c>
      <c r="F150" s="102">
        <v>7149</v>
      </c>
      <c r="G150" s="88">
        <v>0</v>
      </c>
      <c r="H150" s="78">
        <v>9549</v>
      </c>
      <c r="I150" s="88">
        <v>0</v>
      </c>
      <c r="J150" s="102">
        <v>5700</v>
      </c>
      <c r="K150" s="88">
        <v>0</v>
      </c>
      <c r="L150" s="75">
        <f>SUM(J150:K150)</f>
        <v>5700</v>
      </c>
    </row>
    <row r="151" spans="1:12" ht="12.75">
      <c r="A151" s="26"/>
      <c r="B151" s="124" t="s">
        <v>112</v>
      </c>
      <c r="C151" s="12" t="s">
        <v>31</v>
      </c>
      <c r="D151" s="78">
        <v>74</v>
      </c>
      <c r="E151" s="88">
        <v>0</v>
      </c>
      <c r="F151" s="72">
        <v>0</v>
      </c>
      <c r="G151" s="88">
        <v>0</v>
      </c>
      <c r="H151" s="78">
        <v>100</v>
      </c>
      <c r="I151" s="88">
        <v>0</v>
      </c>
      <c r="J151" s="102">
        <v>1</v>
      </c>
      <c r="K151" s="88">
        <v>0</v>
      </c>
      <c r="L151" s="75">
        <f>SUM(J151:K151)</f>
        <v>1</v>
      </c>
    </row>
    <row r="152" spans="1:12" ht="12.75">
      <c r="A152" s="26"/>
      <c r="B152" s="124" t="s">
        <v>113</v>
      </c>
      <c r="C152" s="12" t="s">
        <v>33</v>
      </c>
      <c r="D152" s="78">
        <v>260</v>
      </c>
      <c r="E152" s="88">
        <v>0</v>
      </c>
      <c r="F152" s="102">
        <v>50</v>
      </c>
      <c r="G152" s="88">
        <v>0</v>
      </c>
      <c r="H152" s="78">
        <v>300</v>
      </c>
      <c r="I152" s="88">
        <v>0</v>
      </c>
      <c r="J152" s="102">
        <v>1</v>
      </c>
      <c r="K152" s="88">
        <v>0</v>
      </c>
      <c r="L152" s="75">
        <f>SUM(J152:K152)</f>
        <v>1</v>
      </c>
    </row>
    <row r="153" spans="1:12" ht="12.75">
      <c r="A153" s="26"/>
      <c r="B153" s="124" t="s">
        <v>114</v>
      </c>
      <c r="C153" s="12" t="s">
        <v>57</v>
      </c>
      <c r="D153" s="118">
        <v>94</v>
      </c>
      <c r="E153" s="77">
        <v>0</v>
      </c>
      <c r="F153" s="89">
        <v>0</v>
      </c>
      <c r="G153" s="77">
        <v>0</v>
      </c>
      <c r="H153" s="118">
        <v>100</v>
      </c>
      <c r="I153" s="77">
        <v>0</v>
      </c>
      <c r="J153" s="115">
        <v>1</v>
      </c>
      <c r="K153" s="77">
        <v>0</v>
      </c>
      <c r="L153" s="95">
        <f>SUM(J153:K153)</f>
        <v>1</v>
      </c>
    </row>
    <row r="154" spans="1:12" ht="12.75">
      <c r="A154" s="26" t="s">
        <v>14</v>
      </c>
      <c r="B154" s="13">
        <v>62</v>
      </c>
      <c r="C154" s="12" t="s">
        <v>110</v>
      </c>
      <c r="D154" s="95">
        <f aca="true" t="shared" si="26" ref="D154:L154">SUM(D150:D153)</f>
        <v>10935</v>
      </c>
      <c r="E154" s="77">
        <f t="shared" si="26"/>
        <v>0</v>
      </c>
      <c r="F154" s="95">
        <f>SUM(F150:F153)</f>
        <v>7199</v>
      </c>
      <c r="G154" s="77">
        <f>SUM(G150:G153)</f>
        <v>0</v>
      </c>
      <c r="H154" s="95">
        <f t="shared" si="26"/>
        <v>10049</v>
      </c>
      <c r="I154" s="77">
        <f t="shared" si="26"/>
        <v>0</v>
      </c>
      <c r="J154" s="95">
        <f t="shared" si="26"/>
        <v>5703</v>
      </c>
      <c r="K154" s="77">
        <f t="shared" si="26"/>
        <v>0</v>
      </c>
      <c r="L154" s="95">
        <f t="shared" si="26"/>
        <v>5703</v>
      </c>
    </row>
    <row r="155" spans="1:12" ht="12.75">
      <c r="A155" s="26"/>
      <c r="B155" s="13"/>
      <c r="C155" s="12"/>
      <c r="D155" s="81"/>
      <c r="E155" s="81"/>
      <c r="F155" s="81"/>
      <c r="G155" s="81"/>
      <c r="H155" s="81"/>
      <c r="I155" s="81"/>
      <c r="J155" s="81"/>
      <c r="K155" s="81"/>
      <c r="L155" s="81"/>
    </row>
    <row r="156" spans="1:12" ht="12.75">
      <c r="A156" s="26"/>
      <c r="B156" s="124" t="s">
        <v>115</v>
      </c>
      <c r="C156" s="12" t="s">
        <v>98</v>
      </c>
      <c r="D156" s="76">
        <v>0</v>
      </c>
      <c r="E156" s="76">
        <v>0</v>
      </c>
      <c r="F156" s="76">
        <v>0</v>
      </c>
      <c r="G156" s="76">
        <v>0</v>
      </c>
      <c r="H156" s="76">
        <v>0</v>
      </c>
      <c r="I156" s="76">
        <v>0</v>
      </c>
      <c r="J156" s="76">
        <v>0</v>
      </c>
      <c r="K156" s="76">
        <v>0</v>
      </c>
      <c r="L156" s="76">
        <f>SUM(J156:K156)</f>
        <v>0</v>
      </c>
    </row>
    <row r="157" spans="1:12" ht="12.75">
      <c r="A157" s="26" t="s">
        <v>14</v>
      </c>
      <c r="B157" s="13">
        <v>68</v>
      </c>
      <c r="C157" s="12" t="s">
        <v>105</v>
      </c>
      <c r="D157" s="97">
        <f aca="true" t="shared" si="27" ref="D157:L157">D154+D147+SUM(D156:D156)</f>
        <v>20099</v>
      </c>
      <c r="E157" s="90">
        <f t="shared" si="27"/>
        <v>0</v>
      </c>
      <c r="F157" s="97">
        <f>F154+F147+SUM(F156:F156)</f>
        <v>13136</v>
      </c>
      <c r="G157" s="90">
        <f>G154+G147+SUM(G156:G156)</f>
        <v>0</v>
      </c>
      <c r="H157" s="97">
        <f t="shared" si="27"/>
        <v>19336</v>
      </c>
      <c r="I157" s="90">
        <f t="shared" si="27"/>
        <v>0</v>
      </c>
      <c r="J157" s="97">
        <f t="shared" si="27"/>
        <v>12389</v>
      </c>
      <c r="K157" s="90">
        <f t="shared" si="27"/>
        <v>0</v>
      </c>
      <c r="L157" s="97">
        <f t="shared" si="27"/>
        <v>12389</v>
      </c>
    </row>
    <row r="158" spans="1:12" ht="12.75" customHeight="1">
      <c r="A158" s="26" t="s">
        <v>14</v>
      </c>
      <c r="B158" s="33">
        <v>0.2</v>
      </c>
      <c r="C158" s="14" t="s">
        <v>104</v>
      </c>
      <c r="D158" s="95">
        <f aca="true" t="shared" si="28" ref="D158:L158">D157</f>
        <v>20099</v>
      </c>
      <c r="E158" s="77">
        <f t="shared" si="28"/>
        <v>0</v>
      </c>
      <c r="F158" s="95">
        <f>F157</f>
        <v>13136</v>
      </c>
      <c r="G158" s="77">
        <f>G157</f>
        <v>0</v>
      </c>
      <c r="H158" s="95">
        <f t="shared" si="28"/>
        <v>19336</v>
      </c>
      <c r="I158" s="77">
        <f t="shared" si="28"/>
        <v>0</v>
      </c>
      <c r="J158" s="95">
        <f t="shared" si="28"/>
        <v>12389</v>
      </c>
      <c r="K158" s="77">
        <f t="shared" si="28"/>
        <v>0</v>
      </c>
      <c r="L158" s="95">
        <f t="shared" si="28"/>
        <v>12389</v>
      </c>
    </row>
    <row r="159" spans="1:12" ht="12.75" customHeight="1">
      <c r="A159" s="12" t="s">
        <v>14</v>
      </c>
      <c r="B159" s="30">
        <v>2851</v>
      </c>
      <c r="C159" s="14" t="s">
        <v>2</v>
      </c>
      <c r="D159" s="96">
        <f aca="true" t="shared" si="29" ref="D159:L159">D158+D139+D133+D117+D47</f>
        <v>98965</v>
      </c>
      <c r="E159" s="96">
        <f t="shared" si="29"/>
        <v>62797</v>
      </c>
      <c r="F159" s="96">
        <f t="shared" si="29"/>
        <v>61218</v>
      </c>
      <c r="G159" s="96">
        <f t="shared" si="29"/>
        <v>66371</v>
      </c>
      <c r="H159" s="96">
        <f t="shared" si="29"/>
        <v>99795</v>
      </c>
      <c r="I159" s="96">
        <f t="shared" si="29"/>
        <v>66307</v>
      </c>
      <c r="J159" s="96">
        <f t="shared" si="29"/>
        <v>70035</v>
      </c>
      <c r="K159" s="96">
        <f t="shared" si="29"/>
        <v>73586</v>
      </c>
      <c r="L159" s="96">
        <f t="shared" si="29"/>
        <v>143621</v>
      </c>
    </row>
    <row r="160" spans="1:12" ht="12.75" customHeight="1">
      <c r="A160" s="12"/>
      <c r="B160" s="30"/>
      <c r="C160" s="12"/>
      <c r="D160" s="81"/>
      <c r="E160" s="81"/>
      <c r="F160" s="81"/>
      <c r="G160" s="81"/>
      <c r="H160" s="81"/>
      <c r="I160" s="81"/>
      <c r="J160" s="81"/>
      <c r="K160" s="81"/>
      <c r="L160" s="81"/>
    </row>
    <row r="161" spans="1:12" ht="12.75" customHeight="1">
      <c r="A161" s="26" t="s">
        <v>117</v>
      </c>
      <c r="B161" s="30">
        <v>2852</v>
      </c>
      <c r="C161" s="14" t="s">
        <v>3</v>
      </c>
      <c r="D161" s="81"/>
      <c r="E161" s="81"/>
      <c r="F161" s="81"/>
      <c r="G161" s="81"/>
      <c r="H161" s="81"/>
      <c r="I161" s="81"/>
      <c r="J161" s="81"/>
      <c r="K161" s="81"/>
      <c r="L161" s="80"/>
    </row>
    <row r="162" spans="1:12" ht="12.75" customHeight="1">
      <c r="A162" s="26"/>
      <c r="B162" s="31">
        <v>8</v>
      </c>
      <c r="C162" s="12" t="s">
        <v>118</v>
      </c>
      <c r="D162" s="78"/>
      <c r="E162" s="78"/>
      <c r="F162" s="78"/>
      <c r="G162" s="78"/>
      <c r="H162" s="78"/>
      <c r="I162" s="78"/>
      <c r="J162" s="78"/>
      <c r="K162" s="78"/>
      <c r="L162" s="78"/>
    </row>
    <row r="163" spans="1:12" ht="12.75" customHeight="1">
      <c r="A163" s="26"/>
      <c r="B163" s="32">
        <v>8.6</v>
      </c>
      <c r="C163" s="14" t="s">
        <v>119</v>
      </c>
      <c r="D163" s="78"/>
      <c r="E163" s="78"/>
      <c r="F163" s="78"/>
      <c r="G163" s="78"/>
      <c r="H163" s="78"/>
      <c r="I163" s="78"/>
      <c r="J163" s="78"/>
      <c r="K163" s="78"/>
      <c r="L163" s="78"/>
    </row>
    <row r="164" spans="1:12" ht="12.75" customHeight="1">
      <c r="A164" s="26"/>
      <c r="B164" s="31">
        <v>60</v>
      </c>
      <c r="C164" s="12" t="s">
        <v>120</v>
      </c>
      <c r="D164" s="78"/>
      <c r="E164" s="78"/>
      <c r="F164" s="78"/>
      <c r="G164" s="78"/>
      <c r="H164" s="78"/>
      <c r="I164" s="78"/>
      <c r="J164" s="78"/>
      <c r="K164" s="78"/>
      <c r="L164" s="78"/>
    </row>
    <row r="165" spans="1:12" ht="25.5">
      <c r="A165" s="26"/>
      <c r="B165" s="13">
        <v>71</v>
      </c>
      <c r="C165" s="12" t="s">
        <v>191</v>
      </c>
      <c r="D165" s="80"/>
      <c r="E165" s="80"/>
      <c r="F165" s="80"/>
      <c r="G165" s="80"/>
      <c r="H165" s="80"/>
      <c r="I165" s="80"/>
      <c r="J165" s="80"/>
      <c r="K165" s="80"/>
      <c r="L165" s="81"/>
    </row>
    <row r="166" spans="1:12" ht="12.75" customHeight="1">
      <c r="A166" s="39"/>
      <c r="B166" s="125" t="s">
        <v>121</v>
      </c>
      <c r="C166" s="40" t="s">
        <v>49</v>
      </c>
      <c r="D166" s="95">
        <v>2000</v>
      </c>
      <c r="E166" s="77">
        <v>0</v>
      </c>
      <c r="F166" s="77">
        <v>0</v>
      </c>
      <c r="G166" s="77">
        <v>0</v>
      </c>
      <c r="H166" s="77">
        <v>0</v>
      </c>
      <c r="I166" s="77">
        <v>0</v>
      </c>
      <c r="J166" s="77">
        <v>0</v>
      </c>
      <c r="K166" s="95">
        <v>4000</v>
      </c>
      <c r="L166" s="95">
        <f>SUM(J166:K166)</f>
        <v>4000</v>
      </c>
    </row>
    <row r="167" spans="1:12" ht="12.75" customHeight="1">
      <c r="A167" s="26" t="s">
        <v>14</v>
      </c>
      <c r="B167" s="32">
        <v>8.6</v>
      </c>
      <c r="C167" s="14" t="s">
        <v>119</v>
      </c>
      <c r="D167" s="95">
        <f aca="true" t="shared" si="30" ref="D167:L167">D166</f>
        <v>2000</v>
      </c>
      <c r="E167" s="77">
        <f t="shared" si="30"/>
        <v>0</v>
      </c>
      <c r="F167" s="77">
        <f>F166</f>
        <v>0</v>
      </c>
      <c r="G167" s="77">
        <f>G166</f>
        <v>0</v>
      </c>
      <c r="H167" s="77">
        <f t="shared" si="30"/>
        <v>0</v>
      </c>
      <c r="I167" s="77">
        <f t="shared" si="30"/>
        <v>0</v>
      </c>
      <c r="J167" s="77">
        <f t="shared" si="30"/>
        <v>0</v>
      </c>
      <c r="K167" s="95">
        <f t="shared" si="30"/>
        <v>4000</v>
      </c>
      <c r="L167" s="95">
        <f t="shared" si="30"/>
        <v>4000</v>
      </c>
    </row>
    <row r="168" spans="1:12" ht="12.75" customHeight="1">
      <c r="A168" s="26" t="s">
        <v>14</v>
      </c>
      <c r="B168" s="31">
        <v>8</v>
      </c>
      <c r="C168" s="12" t="s">
        <v>118</v>
      </c>
      <c r="D168" s="97">
        <f aca="true" t="shared" si="31" ref="D168:L168">D167</f>
        <v>2000</v>
      </c>
      <c r="E168" s="90">
        <f t="shared" si="31"/>
        <v>0</v>
      </c>
      <c r="F168" s="90">
        <f>F167</f>
        <v>0</v>
      </c>
      <c r="G168" s="90">
        <f>G167</f>
        <v>0</v>
      </c>
      <c r="H168" s="90">
        <f t="shared" si="31"/>
        <v>0</v>
      </c>
      <c r="I168" s="90">
        <f t="shared" si="31"/>
        <v>0</v>
      </c>
      <c r="J168" s="90">
        <f t="shared" si="31"/>
        <v>0</v>
      </c>
      <c r="K168" s="97">
        <f t="shared" si="31"/>
        <v>4000</v>
      </c>
      <c r="L168" s="97">
        <f t="shared" si="31"/>
        <v>4000</v>
      </c>
    </row>
    <row r="169" spans="1:12" ht="12.75" customHeight="1">
      <c r="A169" s="26"/>
      <c r="B169" s="31"/>
      <c r="C169" s="12"/>
      <c r="D169" s="73"/>
      <c r="E169" s="76"/>
      <c r="F169" s="76"/>
      <c r="G169" s="76"/>
      <c r="H169" s="81"/>
      <c r="I169" s="76"/>
      <c r="J169" s="76"/>
      <c r="K169" s="76"/>
      <c r="L169" s="76"/>
    </row>
    <row r="170" spans="1:12" ht="12.75" customHeight="1">
      <c r="A170" s="26"/>
      <c r="B170" s="112">
        <v>80</v>
      </c>
      <c r="C170" s="12" t="s">
        <v>163</v>
      </c>
      <c r="D170" s="75"/>
      <c r="E170" s="88"/>
      <c r="F170" s="88"/>
      <c r="G170" s="75"/>
      <c r="H170" s="79"/>
      <c r="I170" s="88"/>
      <c r="J170" s="88"/>
      <c r="K170" s="75"/>
      <c r="L170" s="88"/>
    </row>
    <row r="171" spans="1:12" ht="12.75" customHeight="1">
      <c r="A171" s="26"/>
      <c r="B171" s="113" t="s">
        <v>183</v>
      </c>
      <c r="C171" s="14" t="s">
        <v>128</v>
      </c>
      <c r="D171" s="75"/>
      <c r="E171" s="88"/>
      <c r="F171" s="88"/>
      <c r="G171" s="75"/>
      <c r="H171" s="79"/>
      <c r="I171" s="88"/>
      <c r="J171" s="88"/>
      <c r="K171" s="75"/>
      <c r="L171" s="88"/>
    </row>
    <row r="172" spans="1:12" ht="12.75" customHeight="1">
      <c r="A172" s="26"/>
      <c r="B172" s="13">
        <v>61</v>
      </c>
      <c r="C172" s="12" t="s">
        <v>123</v>
      </c>
      <c r="D172" s="75"/>
      <c r="E172" s="88"/>
      <c r="F172" s="75"/>
      <c r="G172" s="75"/>
      <c r="H172" s="79"/>
      <c r="I172" s="88"/>
      <c r="J172" s="75"/>
      <c r="K172" s="75"/>
      <c r="L172" s="75"/>
    </row>
    <row r="173" spans="1:12" ht="25.5">
      <c r="A173" s="26"/>
      <c r="B173" s="124" t="s">
        <v>181</v>
      </c>
      <c r="C173" s="12" t="s">
        <v>190</v>
      </c>
      <c r="D173" s="88">
        <v>0</v>
      </c>
      <c r="E173" s="88">
        <v>0</v>
      </c>
      <c r="F173" s="88">
        <v>0</v>
      </c>
      <c r="G173" s="88">
        <v>0</v>
      </c>
      <c r="H173" s="88">
        <v>0</v>
      </c>
      <c r="I173" s="88">
        <v>0</v>
      </c>
      <c r="J173" s="88">
        <v>0</v>
      </c>
      <c r="K173" s="75">
        <v>30000</v>
      </c>
      <c r="L173" s="75">
        <f>SUM(J173:K173)</f>
        <v>30000</v>
      </c>
    </row>
    <row r="174" spans="1:12" ht="12.75" customHeight="1">
      <c r="A174" s="26"/>
      <c r="B174" s="124" t="s">
        <v>164</v>
      </c>
      <c r="C174" s="114" t="s">
        <v>184</v>
      </c>
      <c r="D174" s="88">
        <v>0</v>
      </c>
      <c r="E174" s="88">
        <v>0</v>
      </c>
      <c r="F174" s="88">
        <v>0</v>
      </c>
      <c r="G174" s="88">
        <v>0</v>
      </c>
      <c r="H174" s="79">
        <v>250000</v>
      </c>
      <c r="I174" s="88">
        <v>0</v>
      </c>
      <c r="J174" s="88">
        <v>0</v>
      </c>
      <c r="K174" s="88">
        <v>0</v>
      </c>
      <c r="L174" s="88">
        <f>SUM(J174:K174)</f>
        <v>0</v>
      </c>
    </row>
    <row r="175" spans="1:12" ht="12.75" customHeight="1">
      <c r="A175" s="26" t="s">
        <v>14</v>
      </c>
      <c r="B175" s="113" t="s">
        <v>183</v>
      </c>
      <c r="C175" s="14" t="s">
        <v>128</v>
      </c>
      <c r="D175" s="90">
        <f aca="true" t="shared" si="32" ref="D175:J175">SUM(D173:D174)</f>
        <v>0</v>
      </c>
      <c r="E175" s="90">
        <f t="shared" si="32"/>
        <v>0</v>
      </c>
      <c r="F175" s="90">
        <f t="shared" si="32"/>
        <v>0</v>
      </c>
      <c r="G175" s="90">
        <f t="shared" si="32"/>
        <v>0</v>
      </c>
      <c r="H175" s="97">
        <f t="shared" si="32"/>
        <v>250000</v>
      </c>
      <c r="I175" s="90">
        <f t="shared" si="32"/>
        <v>0</v>
      </c>
      <c r="J175" s="90">
        <f t="shared" si="32"/>
        <v>0</v>
      </c>
      <c r="K175" s="97">
        <f>SUM(K173:K174)</f>
        <v>30000</v>
      </c>
      <c r="L175" s="97">
        <f>SUM(L173:L174)</f>
        <v>30000</v>
      </c>
    </row>
    <row r="176" spans="1:12" ht="12.75" customHeight="1">
      <c r="A176" s="26" t="s">
        <v>14</v>
      </c>
      <c r="B176" s="31">
        <v>8</v>
      </c>
      <c r="C176" s="12" t="s">
        <v>118</v>
      </c>
      <c r="D176" s="90">
        <f>D175</f>
        <v>0</v>
      </c>
      <c r="E176" s="90">
        <f aca="true" t="shared" si="33" ref="E176:L176">E175</f>
        <v>0</v>
      </c>
      <c r="F176" s="90">
        <f>F175</f>
        <v>0</v>
      </c>
      <c r="G176" s="90">
        <f>G175</f>
        <v>0</v>
      </c>
      <c r="H176" s="97">
        <f t="shared" si="33"/>
        <v>250000</v>
      </c>
      <c r="I176" s="90">
        <f t="shared" si="33"/>
        <v>0</v>
      </c>
      <c r="J176" s="90">
        <f t="shared" si="33"/>
        <v>0</v>
      </c>
      <c r="K176" s="97">
        <f t="shared" si="33"/>
        <v>30000</v>
      </c>
      <c r="L176" s="97">
        <f t="shared" si="33"/>
        <v>30000</v>
      </c>
    </row>
    <row r="177" spans="1:12" ht="12.75" customHeight="1">
      <c r="A177" s="26" t="s">
        <v>14</v>
      </c>
      <c r="B177" s="30">
        <v>2852</v>
      </c>
      <c r="C177" s="14" t="s">
        <v>3</v>
      </c>
      <c r="D177" s="97">
        <f aca="true" t="shared" si="34" ref="D177:L177">D176+D168</f>
        <v>2000</v>
      </c>
      <c r="E177" s="90">
        <f t="shared" si="34"/>
        <v>0</v>
      </c>
      <c r="F177" s="90">
        <f t="shared" si="34"/>
        <v>0</v>
      </c>
      <c r="G177" s="90">
        <f t="shared" si="34"/>
        <v>0</v>
      </c>
      <c r="H177" s="97">
        <f t="shared" si="34"/>
        <v>250000</v>
      </c>
      <c r="I177" s="90">
        <f t="shared" si="34"/>
        <v>0</v>
      </c>
      <c r="J177" s="90">
        <f t="shared" si="34"/>
        <v>0</v>
      </c>
      <c r="K177" s="97">
        <f t="shared" si="34"/>
        <v>34000</v>
      </c>
      <c r="L177" s="97">
        <f t="shared" si="34"/>
        <v>34000</v>
      </c>
    </row>
    <row r="178" spans="1:12" ht="12.75" customHeight="1">
      <c r="A178" s="26"/>
      <c r="B178" s="30"/>
      <c r="C178" s="12"/>
      <c r="D178" s="81"/>
      <c r="E178" s="81"/>
      <c r="F178" s="82"/>
      <c r="G178" s="82"/>
      <c r="H178" s="82"/>
      <c r="I178" s="82"/>
      <c r="J178" s="82"/>
      <c r="K178" s="82"/>
      <c r="L178" s="82"/>
    </row>
    <row r="179" spans="1:12" ht="12.75" customHeight="1">
      <c r="A179" s="26" t="s">
        <v>117</v>
      </c>
      <c r="B179" s="30">
        <v>3475</v>
      </c>
      <c r="C179" s="14" t="s">
        <v>131</v>
      </c>
      <c r="D179" s="81"/>
      <c r="E179" s="81"/>
      <c r="F179" s="81"/>
      <c r="G179" s="81"/>
      <c r="H179" s="81"/>
      <c r="I179" s="81"/>
      <c r="J179" s="81"/>
      <c r="K179" s="81"/>
      <c r="L179" s="81"/>
    </row>
    <row r="180" spans="1:12" ht="12.75" customHeight="1">
      <c r="A180" s="26"/>
      <c r="B180" s="35">
        <v>0.8</v>
      </c>
      <c r="C180" s="14" t="s">
        <v>128</v>
      </c>
      <c r="D180" s="81"/>
      <c r="E180" s="81"/>
      <c r="F180" s="81"/>
      <c r="G180" s="81"/>
      <c r="H180" s="81"/>
      <c r="I180" s="81"/>
      <c r="J180" s="81"/>
      <c r="K180" s="81"/>
      <c r="L180" s="81"/>
    </row>
    <row r="181" spans="1:12" ht="25.5">
      <c r="A181" s="26"/>
      <c r="B181" s="13">
        <v>60</v>
      </c>
      <c r="C181" s="12" t="s">
        <v>146</v>
      </c>
      <c r="D181" s="81"/>
      <c r="E181" s="81"/>
      <c r="F181" s="81"/>
      <c r="G181" s="81"/>
      <c r="H181" s="81"/>
      <c r="I181" s="81"/>
      <c r="J181" s="81"/>
      <c r="K181" s="81"/>
      <c r="L181" s="81"/>
    </row>
    <row r="182" spans="1:12" ht="12.75" customHeight="1">
      <c r="A182" s="26"/>
      <c r="B182" s="124" t="s">
        <v>19</v>
      </c>
      <c r="C182" s="12" t="s">
        <v>49</v>
      </c>
      <c r="D182" s="81">
        <v>462</v>
      </c>
      <c r="E182" s="76">
        <v>0</v>
      </c>
      <c r="F182" s="76">
        <v>0</v>
      </c>
      <c r="G182" s="76">
        <v>0</v>
      </c>
      <c r="H182" s="76">
        <v>0</v>
      </c>
      <c r="I182" s="76">
        <v>0</v>
      </c>
      <c r="J182" s="76">
        <v>0</v>
      </c>
      <c r="K182" s="76">
        <v>0</v>
      </c>
      <c r="L182" s="76">
        <f>SUM(J182:K182)</f>
        <v>0</v>
      </c>
    </row>
    <row r="183" spans="1:12" ht="25.5">
      <c r="A183" s="26" t="s">
        <v>14</v>
      </c>
      <c r="B183" s="13">
        <v>60</v>
      </c>
      <c r="C183" s="12" t="s">
        <v>146</v>
      </c>
      <c r="D183" s="96">
        <f aca="true" t="shared" si="35" ref="D183:L183">D182</f>
        <v>462</v>
      </c>
      <c r="E183" s="90">
        <f t="shared" si="35"/>
        <v>0</v>
      </c>
      <c r="F183" s="90">
        <f>F182</f>
        <v>0</v>
      </c>
      <c r="G183" s="90">
        <f>G182</f>
        <v>0</v>
      </c>
      <c r="H183" s="90">
        <f t="shared" si="35"/>
        <v>0</v>
      </c>
      <c r="I183" s="90">
        <f t="shared" si="35"/>
        <v>0</v>
      </c>
      <c r="J183" s="90">
        <f t="shared" si="35"/>
        <v>0</v>
      </c>
      <c r="K183" s="90">
        <f t="shared" si="35"/>
        <v>0</v>
      </c>
      <c r="L183" s="90">
        <f t="shared" si="35"/>
        <v>0</v>
      </c>
    </row>
    <row r="184" spans="1:12" ht="12.75" customHeight="1">
      <c r="A184" s="26" t="s">
        <v>14</v>
      </c>
      <c r="B184" s="35">
        <v>0.8</v>
      </c>
      <c r="C184" s="14" t="s">
        <v>128</v>
      </c>
      <c r="D184" s="95">
        <f aca="true" t="shared" si="36" ref="D184:L184">D183</f>
        <v>462</v>
      </c>
      <c r="E184" s="77">
        <f t="shared" si="36"/>
        <v>0</v>
      </c>
      <c r="F184" s="77">
        <f>F183</f>
        <v>0</v>
      </c>
      <c r="G184" s="77">
        <f>G183</f>
        <v>0</v>
      </c>
      <c r="H184" s="77">
        <f t="shared" si="36"/>
        <v>0</v>
      </c>
      <c r="I184" s="77">
        <f t="shared" si="36"/>
        <v>0</v>
      </c>
      <c r="J184" s="77">
        <f t="shared" si="36"/>
        <v>0</v>
      </c>
      <c r="K184" s="77">
        <f t="shared" si="36"/>
        <v>0</v>
      </c>
      <c r="L184" s="77">
        <f t="shared" si="36"/>
        <v>0</v>
      </c>
    </row>
    <row r="185" spans="1:12" ht="12.75" customHeight="1">
      <c r="A185" s="26" t="s">
        <v>14</v>
      </c>
      <c r="B185" s="30">
        <v>3475</v>
      </c>
      <c r="C185" s="14" t="s">
        <v>131</v>
      </c>
      <c r="D185" s="97">
        <f aca="true" t="shared" si="37" ref="D185:L185">D182</f>
        <v>462</v>
      </c>
      <c r="E185" s="90">
        <f t="shared" si="37"/>
        <v>0</v>
      </c>
      <c r="F185" s="90">
        <f>F182</f>
        <v>0</v>
      </c>
      <c r="G185" s="90">
        <f>G182</f>
        <v>0</v>
      </c>
      <c r="H185" s="90">
        <f t="shared" si="37"/>
        <v>0</v>
      </c>
      <c r="I185" s="90">
        <f t="shared" si="37"/>
        <v>0</v>
      </c>
      <c r="J185" s="90">
        <f t="shared" si="37"/>
        <v>0</v>
      </c>
      <c r="K185" s="90">
        <f>K182</f>
        <v>0</v>
      </c>
      <c r="L185" s="90">
        <f t="shared" si="37"/>
        <v>0</v>
      </c>
    </row>
    <row r="186" spans="1:12" ht="12.75" customHeight="1">
      <c r="A186" s="28" t="s">
        <v>14</v>
      </c>
      <c r="B186" s="36"/>
      <c r="C186" s="29" t="s">
        <v>15</v>
      </c>
      <c r="D186" s="96">
        <f aca="true" t="shared" si="38" ref="D186:L186">D177+D159+D35+D185</f>
        <v>101427</v>
      </c>
      <c r="E186" s="96">
        <f t="shared" si="38"/>
        <v>98274</v>
      </c>
      <c r="F186" s="96">
        <f t="shared" si="38"/>
        <v>61218</v>
      </c>
      <c r="G186" s="96">
        <f t="shared" si="38"/>
        <v>104788</v>
      </c>
      <c r="H186" s="96">
        <f t="shared" si="38"/>
        <v>349795</v>
      </c>
      <c r="I186" s="96">
        <f t="shared" si="38"/>
        <v>104724</v>
      </c>
      <c r="J186" s="96">
        <f t="shared" si="38"/>
        <v>73835</v>
      </c>
      <c r="K186" s="96">
        <f t="shared" si="38"/>
        <v>149986</v>
      </c>
      <c r="L186" s="96">
        <f t="shared" si="38"/>
        <v>223821</v>
      </c>
    </row>
    <row r="187" spans="1:12" ht="14.25" customHeight="1">
      <c r="A187" s="26"/>
      <c r="B187" s="13"/>
      <c r="C187" s="14"/>
      <c r="D187" s="81"/>
      <c r="E187" s="81"/>
      <c r="F187" s="81"/>
      <c r="G187" s="81"/>
      <c r="H187" s="81"/>
      <c r="I187" s="81"/>
      <c r="J187" s="81"/>
      <c r="K187" s="81"/>
      <c r="L187" s="81"/>
    </row>
    <row r="188" spans="1:12" ht="14.25" customHeight="1">
      <c r="A188" s="26"/>
      <c r="B188" s="13"/>
      <c r="C188" s="14" t="s">
        <v>122</v>
      </c>
      <c r="D188" s="81"/>
      <c r="E188" s="81"/>
      <c r="F188" s="81"/>
      <c r="G188" s="81"/>
      <c r="H188" s="81"/>
      <c r="I188" s="81"/>
      <c r="J188" s="81"/>
      <c r="K188" s="81"/>
      <c r="L188" s="81"/>
    </row>
    <row r="189" spans="1:12" ht="25.5">
      <c r="A189" s="26" t="s">
        <v>16</v>
      </c>
      <c r="B189" s="37">
        <v>4851</v>
      </c>
      <c r="C189" s="17" t="s">
        <v>4</v>
      </c>
      <c r="D189" s="85"/>
      <c r="E189" s="85"/>
      <c r="F189" s="85"/>
      <c r="G189" s="85"/>
      <c r="H189" s="85"/>
      <c r="I189" s="85"/>
      <c r="J189" s="85"/>
      <c r="K189" s="85"/>
      <c r="L189" s="85"/>
    </row>
    <row r="190" spans="1:12" s="15" customFormat="1" ht="14.25" customHeight="1">
      <c r="A190" s="26"/>
      <c r="B190" s="16">
        <v>0.101</v>
      </c>
      <c r="C190" s="14" t="s">
        <v>151</v>
      </c>
      <c r="D190" s="85"/>
      <c r="E190" s="85"/>
      <c r="F190" s="85"/>
      <c r="G190" s="85"/>
      <c r="H190" s="85"/>
      <c r="I190" s="85"/>
      <c r="J190" s="85"/>
      <c r="K190" s="85"/>
      <c r="L190" s="85"/>
    </row>
    <row r="191" spans="1:12" s="15" customFormat="1" ht="25.5">
      <c r="A191" s="26"/>
      <c r="B191" s="123" t="s">
        <v>116</v>
      </c>
      <c r="C191" s="12" t="s">
        <v>153</v>
      </c>
      <c r="D191" s="102">
        <v>12423</v>
      </c>
      <c r="E191" s="72">
        <v>0</v>
      </c>
      <c r="F191" s="72">
        <v>0</v>
      </c>
      <c r="G191" s="72">
        <v>0</v>
      </c>
      <c r="H191" s="72">
        <v>0</v>
      </c>
      <c r="I191" s="72">
        <v>0</v>
      </c>
      <c r="J191" s="102">
        <v>1</v>
      </c>
      <c r="K191" s="72">
        <v>0</v>
      </c>
      <c r="L191" s="102">
        <f>SUM(J191:K191)</f>
        <v>1</v>
      </c>
    </row>
    <row r="192" spans="1:12" s="15" customFormat="1" ht="25.5">
      <c r="A192" s="26"/>
      <c r="B192" s="123" t="s">
        <v>127</v>
      </c>
      <c r="C192" s="12" t="s">
        <v>154</v>
      </c>
      <c r="D192" s="93">
        <v>0</v>
      </c>
      <c r="E192" s="93">
        <v>0</v>
      </c>
      <c r="F192" s="93">
        <v>0</v>
      </c>
      <c r="G192" s="93">
        <v>0</v>
      </c>
      <c r="H192" s="93">
        <v>0</v>
      </c>
      <c r="I192" s="93">
        <v>0</v>
      </c>
      <c r="J192" s="93">
        <v>0</v>
      </c>
      <c r="K192" s="93">
        <v>0</v>
      </c>
      <c r="L192" s="93">
        <f>SUM(J192:K192)</f>
        <v>0</v>
      </c>
    </row>
    <row r="193" spans="1:12" s="15" customFormat="1" ht="14.25" customHeight="1">
      <c r="A193" s="39" t="s">
        <v>14</v>
      </c>
      <c r="B193" s="121">
        <v>0.101</v>
      </c>
      <c r="C193" s="111" t="s">
        <v>151</v>
      </c>
      <c r="D193" s="98">
        <f aca="true" t="shared" si="39" ref="D193:L193">SUM(D191:D192)</f>
        <v>12423</v>
      </c>
      <c r="E193" s="99">
        <f t="shared" si="39"/>
        <v>0</v>
      </c>
      <c r="F193" s="99">
        <f>SUM(F191:F192)</f>
        <v>0</v>
      </c>
      <c r="G193" s="99">
        <f>SUM(G191:G192)</f>
        <v>0</v>
      </c>
      <c r="H193" s="99">
        <f t="shared" si="39"/>
        <v>0</v>
      </c>
      <c r="I193" s="99">
        <f t="shared" si="39"/>
        <v>0</v>
      </c>
      <c r="J193" s="98">
        <f t="shared" si="39"/>
        <v>1</v>
      </c>
      <c r="K193" s="99">
        <f t="shared" si="39"/>
        <v>0</v>
      </c>
      <c r="L193" s="98">
        <f t="shared" si="39"/>
        <v>1</v>
      </c>
    </row>
    <row r="194" spans="1:12" s="15" customFormat="1" ht="0.75" customHeight="1">
      <c r="A194" s="26"/>
      <c r="B194" s="37"/>
      <c r="C194" s="18"/>
      <c r="D194" s="85"/>
      <c r="E194" s="85"/>
      <c r="F194" s="85"/>
      <c r="G194" s="85"/>
      <c r="H194" s="85"/>
      <c r="I194" s="85"/>
      <c r="J194" s="85"/>
      <c r="K194" s="85"/>
      <c r="L194" s="85"/>
    </row>
    <row r="195" spans="1:12" s="15" customFormat="1" ht="12.75">
      <c r="A195" s="27"/>
      <c r="B195" s="33">
        <v>0.102</v>
      </c>
      <c r="C195" s="17" t="s">
        <v>101</v>
      </c>
      <c r="D195" s="85"/>
      <c r="E195" s="85"/>
      <c r="F195" s="85"/>
      <c r="G195" s="85"/>
      <c r="H195" s="85"/>
      <c r="I195" s="85"/>
      <c r="J195" s="85"/>
      <c r="K195" s="85"/>
      <c r="L195" s="85"/>
    </row>
    <row r="196" spans="1:12" s="15" customFormat="1" ht="25.5">
      <c r="A196" s="27"/>
      <c r="B196" s="13">
        <v>71</v>
      </c>
      <c r="C196" s="12" t="s">
        <v>176</v>
      </c>
      <c r="D196" s="73"/>
      <c r="E196" s="76"/>
      <c r="F196" s="76"/>
      <c r="G196" s="76"/>
      <c r="H196" s="76"/>
      <c r="I196" s="76"/>
      <c r="J196" s="76"/>
      <c r="K196" s="76"/>
      <c r="L196" s="76"/>
    </row>
    <row r="197" spans="1:12" s="15" customFormat="1" ht="12.75">
      <c r="A197" s="27"/>
      <c r="B197" s="123" t="s">
        <v>179</v>
      </c>
      <c r="C197" s="12" t="s">
        <v>178</v>
      </c>
      <c r="D197" s="77">
        <v>0</v>
      </c>
      <c r="E197" s="77">
        <v>0</v>
      </c>
      <c r="F197" s="77">
        <v>0</v>
      </c>
      <c r="G197" s="77">
        <v>0</v>
      </c>
      <c r="H197" s="95">
        <v>5000</v>
      </c>
      <c r="I197" s="77">
        <v>0</v>
      </c>
      <c r="J197" s="77">
        <v>0</v>
      </c>
      <c r="K197" s="77">
        <v>0</v>
      </c>
      <c r="L197" s="77">
        <f>SUM(J197:K197)</f>
        <v>0</v>
      </c>
    </row>
    <row r="198" spans="1:12" s="15" customFormat="1" ht="12.75">
      <c r="A198" s="27" t="s">
        <v>14</v>
      </c>
      <c r="B198" s="33">
        <v>0.102</v>
      </c>
      <c r="C198" s="17" t="s">
        <v>101</v>
      </c>
      <c r="D198" s="90">
        <f aca="true" t="shared" si="40" ref="D198:L198">D197</f>
        <v>0</v>
      </c>
      <c r="E198" s="90">
        <f t="shared" si="40"/>
        <v>0</v>
      </c>
      <c r="F198" s="90">
        <f t="shared" si="40"/>
        <v>0</v>
      </c>
      <c r="G198" s="90">
        <f t="shared" si="40"/>
        <v>0</v>
      </c>
      <c r="H198" s="97">
        <f t="shared" si="40"/>
        <v>5000</v>
      </c>
      <c r="I198" s="90">
        <f t="shared" si="40"/>
        <v>0</v>
      </c>
      <c r="J198" s="90">
        <f t="shared" si="40"/>
        <v>0</v>
      </c>
      <c r="K198" s="90">
        <f t="shared" si="40"/>
        <v>0</v>
      </c>
      <c r="L198" s="90">
        <f t="shared" si="40"/>
        <v>0</v>
      </c>
    </row>
    <row r="199" spans="1:12" s="15" customFormat="1" ht="12.75">
      <c r="A199" s="27"/>
      <c r="B199" s="33"/>
      <c r="C199" s="17"/>
      <c r="D199" s="73"/>
      <c r="E199" s="73"/>
      <c r="F199" s="73"/>
      <c r="G199" s="73"/>
      <c r="H199" s="73"/>
      <c r="I199" s="73"/>
      <c r="J199" s="73"/>
      <c r="K199" s="73"/>
      <c r="L199" s="73"/>
    </row>
    <row r="200" spans="1:12" s="15" customFormat="1" ht="12.75">
      <c r="A200" s="27"/>
      <c r="B200" s="33">
        <v>0.103</v>
      </c>
      <c r="C200" s="14" t="s">
        <v>180</v>
      </c>
      <c r="D200" s="73"/>
      <c r="E200" s="73"/>
      <c r="F200" s="73"/>
      <c r="G200" s="73"/>
      <c r="H200" s="73"/>
      <c r="I200" s="73"/>
      <c r="J200" s="73"/>
      <c r="K200" s="73"/>
      <c r="L200" s="73"/>
    </row>
    <row r="201" spans="1:12" s="15" customFormat="1" ht="38.25">
      <c r="A201" s="27"/>
      <c r="B201" s="13">
        <v>71</v>
      </c>
      <c r="C201" s="12" t="s">
        <v>182</v>
      </c>
      <c r="D201" s="73"/>
      <c r="E201" s="73"/>
      <c r="F201" s="73"/>
      <c r="G201" s="73"/>
      <c r="H201" s="73"/>
      <c r="I201" s="73"/>
      <c r="J201" s="73"/>
      <c r="K201" s="73"/>
      <c r="L201" s="73"/>
    </row>
    <row r="202" spans="1:12" s="15" customFormat="1" ht="12.75">
      <c r="A202" s="27"/>
      <c r="B202" s="124" t="s">
        <v>179</v>
      </c>
      <c r="C202" s="12" t="s">
        <v>178</v>
      </c>
      <c r="D202" s="77">
        <v>0</v>
      </c>
      <c r="E202" s="77">
        <v>0</v>
      </c>
      <c r="F202" s="77">
        <v>0</v>
      </c>
      <c r="G202" s="77">
        <v>0</v>
      </c>
      <c r="H202" s="95">
        <v>1225</v>
      </c>
      <c r="I202" s="77">
        <v>0</v>
      </c>
      <c r="J202" s="77">
        <v>0</v>
      </c>
      <c r="K202" s="77">
        <v>0</v>
      </c>
      <c r="L202" s="89">
        <f>SUM(J202:K202)</f>
        <v>0</v>
      </c>
    </row>
    <row r="203" spans="1:12" s="15" customFormat="1" ht="25.5">
      <c r="A203" s="26" t="s">
        <v>14</v>
      </c>
      <c r="B203" s="37">
        <v>4851</v>
      </c>
      <c r="C203" s="17" t="s">
        <v>4</v>
      </c>
      <c r="D203" s="97">
        <f aca="true" t="shared" si="41" ref="D203:L203">D198+D193+D202</f>
        <v>12423</v>
      </c>
      <c r="E203" s="90">
        <f t="shared" si="41"/>
        <v>0</v>
      </c>
      <c r="F203" s="90">
        <f t="shared" si="41"/>
        <v>0</v>
      </c>
      <c r="G203" s="90">
        <f t="shared" si="41"/>
        <v>0</v>
      </c>
      <c r="H203" s="97">
        <f t="shared" si="41"/>
        <v>6225</v>
      </c>
      <c r="I203" s="90">
        <f t="shared" si="41"/>
        <v>0</v>
      </c>
      <c r="J203" s="97">
        <f t="shared" si="41"/>
        <v>1</v>
      </c>
      <c r="K203" s="90">
        <f t="shared" si="41"/>
        <v>0</v>
      </c>
      <c r="L203" s="97">
        <f t="shared" si="41"/>
        <v>1</v>
      </c>
    </row>
    <row r="204" spans="1:12" s="15" customFormat="1" ht="12.75">
      <c r="A204" s="26"/>
      <c r="B204" s="37"/>
      <c r="C204" s="18"/>
      <c r="D204" s="86"/>
      <c r="E204" s="86"/>
      <c r="F204" s="86"/>
      <c r="G204" s="86"/>
      <c r="H204" s="86"/>
      <c r="I204" s="86"/>
      <c r="J204" s="86"/>
      <c r="K204" s="86"/>
      <c r="L204" s="86"/>
    </row>
    <row r="205" spans="1:12" s="15" customFormat="1" ht="25.5">
      <c r="A205" s="26" t="s">
        <v>16</v>
      </c>
      <c r="B205" s="30">
        <v>4860</v>
      </c>
      <c r="C205" s="14" t="s">
        <v>159</v>
      </c>
      <c r="D205" s="80"/>
      <c r="E205" s="80"/>
      <c r="F205" s="80"/>
      <c r="G205" s="80"/>
      <c r="H205" s="80"/>
      <c r="I205" s="80"/>
      <c r="J205" s="80"/>
      <c r="K205" s="80"/>
      <c r="L205" s="80"/>
    </row>
    <row r="206" spans="1:12" ht="12.75">
      <c r="A206" s="26"/>
      <c r="B206" s="13">
        <v>60</v>
      </c>
      <c r="C206" s="12" t="s">
        <v>119</v>
      </c>
      <c r="D206" s="80"/>
      <c r="E206" s="80"/>
      <c r="F206" s="80"/>
      <c r="G206" s="80"/>
      <c r="H206" s="80"/>
      <c r="I206" s="80"/>
      <c r="J206" s="80"/>
      <c r="K206" s="80"/>
      <c r="L206" s="80"/>
    </row>
    <row r="207" spans="1:12" ht="12.75">
      <c r="A207" s="26"/>
      <c r="B207" s="33">
        <v>60.6</v>
      </c>
      <c r="C207" s="14" t="s">
        <v>119</v>
      </c>
      <c r="D207" s="80"/>
      <c r="E207" s="80"/>
      <c r="F207" s="80"/>
      <c r="G207" s="80"/>
      <c r="H207" s="80"/>
      <c r="I207" s="80"/>
      <c r="J207" s="80"/>
      <c r="K207" s="80"/>
      <c r="L207" s="80"/>
    </row>
    <row r="208" spans="1:12" ht="12.75">
      <c r="A208" s="26"/>
      <c r="B208" s="13">
        <v>60</v>
      </c>
      <c r="C208" s="12" t="s">
        <v>123</v>
      </c>
      <c r="D208" s="80"/>
      <c r="E208" s="80"/>
      <c r="F208" s="80"/>
      <c r="G208" s="80"/>
      <c r="H208" s="80"/>
      <c r="I208" s="80"/>
      <c r="J208" s="80"/>
      <c r="K208" s="80"/>
      <c r="L208" s="80"/>
    </row>
    <row r="209" spans="1:12" ht="12.75">
      <c r="A209" s="26"/>
      <c r="B209" s="124" t="s">
        <v>124</v>
      </c>
      <c r="C209" s="12" t="s">
        <v>136</v>
      </c>
      <c r="D209" s="76">
        <v>0</v>
      </c>
      <c r="E209" s="76">
        <v>0</v>
      </c>
      <c r="F209" s="76">
        <v>0</v>
      </c>
      <c r="G209" s="76">
        <v>0</v>
      </c>
      <c r="H209" s="76">
        <v>0</v>
      </c>
      <c r="I209" s="76">
        <v>0</v>
      </c>
      <c r="J209" s="76">
        <v>0</v>
      </c>
      <c r="K209" s="76">
        <v>0</v>
      </c>
      <c r="L209" s="76">
        <f>SUM(J209:K209)</f>
        <v>0</v>
      </c>
    </row>
    <row r="210" spans="1:12" ht="25.5">
      <c r="A210" s="26"/>
      <c r="B210" s="124" t="s">
        <v>20</v>
      </c>
      <c r="C210" s="12" t="s">
        <v>155</v>
      </c>
      <c r="D210" s="73">
        <v>4000</v>
      </c>
      <c r="E210" s="76">
        <v>0</v>
      </c>
      <c r="F210" s="76">
        <v>0</v>
      </c>
      <c r="G210" s="76">
        <v>0</v>
      </c>
      <c r="H210" s="73">
        <v>1600</v>
      </c>
      <c r="I210" s="76">
        <v>0</v>
      </c>
      <c r="J210" s="76">
        <v>0</v>
      </c>
      <c r="K210" s="76">
        <v>0</v>
      </c>
      <c r="L210" s="76">
        <f>SUM(J210:K210)</f>
        <v>0</v>
      </c>
    </row>
    <row r="211" spans="1:12" ht="25.5">
      <c r="A211" s="26"/>
      <c r="B211" s="124" t="s">
        <v>22</v>
      </c>
      <c r="C211" s="12" t="s">
        <v>152</v>
      </c>
      <c r="D211" s="88">
        <v>0</v>
      </c>
      <c r="E211" s="88">
        <v>0</v>
      </c>
      <c r="F211" s="88">
        <v>0</v>
      </c>
      <c r="G211" s="88">
        <v>0</v>
      </c>
      <c r="H211" s="88">
        <v>0</v>
      </c>
      <c r="I211" s="88">
        <v>0</v>
      </c>
      <c r="J211" s="75">
        <v>8500</v>
      </c>
      <c r="K211" s="88">
        <v>0</v>
      </c>
      <c r="L211" s="75">
        <f>SUM(J211:K211)</f>
        <v>8500</v>
      </c>
    </row>
    <row r="212" spans="1:12" ht="12.75">
      <c r="A212" s="26" t="s">
        <v>14</v>
      </c>
      <c r="B212" s="13">
        <v>60</v>
      </c>
      <c r="C212" s="12" t="s">
        <v>123</v>
      </c>
      <c r="D212" s="97">
        <f aca="true" t="shared" si="42" ref="D212:L212">SUM(D209:D211)</f>
        <v>4000</v>
      </c>
      <c r="E212" s="90">
        <f t="shared" si="42"/>
        <v>0</v>
      </c>
      <c r="F212" s="90">
        <f t="shared" si="42"/>
        <v>0</v>
      </c>
      <c r="G212" s="90">
        <f t="shared" si="42"/>
        <v>0</v>
      </c>
      <c r="H212" s="97">
        <f t="shared" si="42"/>
        <v>1600</v>
      </c>
      <c r="I212" s="90">
        <f t="shared" si="42"/>
        <v>0</v>
      </c>
      <c r="J212" s="97">
        <f t="shared" si="42"/>
        <v>8500</v>
      </c>
      <c r="K212" s="90">
        <f t="shared" si="42"/>
        <v>0</v>
      </c>
      <c r="L212" s="97">
        <f t="shared" si="42"/>
        <v>8500</v>
      </c>
    </row>
    <row r="213" spans="1:12" ht="12.75">
      <c r="A213" s="26"/>
      <c r="B213" s="13"/>
      <c r="C213" s="12"/>
      <c r="D213" s="73"/>
      <c r="E213" s="76"/>
      <c r="F213" s="76"/>
      <c r="G213" s="76"/>
      <c r="H213" s="73"/>
      <c r="I213" s="76"/>
      <c r="J213" s="73"/>
      <c r="K213" s="76"/>
      <c r="L213" s="73"/>
    </row>
    <row r="214" spans="1:12" ht="12.75">
      <c r="A214" s="26"/>
      <c r="B214" s="101">
        <v>61</v>
      </c>
      <c r="C214" s="12" t="s">
        <v>166</v>
      </c>
      <c r="D214" s="88"/>
      <c r="E214" s="88"/>
      <c r="F214" s="88"/>
      <c r="G214" s="75"/>
      <c r="H214" s="75"/>
      <c r="I214" s="88"/>
      <c r="J214" s="88"/>
      <c r="K214" s="75"/>
      <c r="L214" s="88"/>
    </row>
    <row r="215" spans="1:12" ht="12.75">
      <c r="A215" s="26"/>
      <c r="B215" s="124" t="s">
        <v>160</v>
      </c>
      <c r="C215" s="12" t="s">
        <v>161</v>
      </c>
      <c r="D215" s="88">
        <v>0</v>
      </c>
      <c r="E215" s="88">
        <v>0</v>
      </c>
      <c r="F215" s="75">
        <v>10000</v>
      </c>
      <c r="G215" s="88">
        <v>0</v>
      </c>
      <c r="H215" s="75">
        <v>11500</v>
      </c>
      <c r="I215" s="88">
        <v>0</v>
      </c>
      <c r="J215" s="75">
        <f>10000+1500</f>
        <v>11500</v>
      </c>
      <c r="K215" s="88">
        <v>0</v>
      </c>
      <c r="L215" s="75">
        <f>SUM(J215:K215)</f>
        <v>11500</v>
      </c>
    </row>
    <row r="216" spans="1:12" ht="12.75">
      <c r="A216" s="26"/>
      <c r="B216" s="117"/>
      <c r="C216" s="12"/>
      <c r="D216" s="88"/>
      <c r="E216" s="88"/>
      <c r="F216" s="75"/>
      <c r="G216" s="88"/>
      <c r="H216" s="75"/>
      <c r="I216" s="88"/>
      <c r="J216" s="88"/>
      <c r="K216" s="88"/>
      <c r="L216" s="88"/>
    </row>
    <row r="217" spans="1:12" ht="25.5">
      <c r="A217" s="26"/>
      <c r="B217" s="101">
        <v>62</v>
      </c>
      <c r="C217" s="12" t="s">
        <v>188</v>
      </c>
      <c r="D217" s="76"/>
      <c r="E217" s="76"/>
      <c r="F217" s="73"/>
      <c r="G217" s="76"/>
      <c r="H217" s="73"/>
      <c r="I217" s="76"/>
      <c r="J217" s="76"/>
      <c r="K217" s="76"/>
      <c r="L217" s="76"/>
    </row>
    <row r="218" spans="1:12" ht="12.75">
      <c r="A218" s="26"/>
      <c r="B218" s="124" t="s">
        <v>189</v>
      </c>
      <c r="C218" s="12" t="s">
        <v>161</v>
      </c>
      <c r="D218" s="76">
        <v>0</v>
      </c>
      <c r="E218" s="76">
        <v>0</v>
      </c>
      <c r="F218" s="76">
        <v>0</v>
      </c>
      <c r="G218" s="76">
        <v>0</v>
      </c>
      <c r="H218" s="76">
        <v>0</v>
      </c>
      <c r="I218" s="76">
        <v>0</v>
      </c>
      <c r="J218" s="73">
        <f>11250+1500</f>
        <v>12750</v>
      </c>
      <c r="K218" s="76">
        <v>0</v>
      </c>
      <c r="L218" s="73">
        <f>SUM(J218:K218)</f>
        <v>12750</v>
      </c>
    </row>
    <row r="219" spans="1:12" ht="12.75">
      <c r="A219" s="26" t="s">
        <v>14</v>
      </c>
      <c r="B219" s="33">
        <v>60.6</v>
      </c>
      <c r="C219" s="14" t="s">
        <v>119</v>
      </c>
      <c r="D219" s="97">
        <f>D218+D215+D212</f>
        <v>4000</v>
      </c>
      <c r="E219" s="90">
        <f aca="true" t="shared" si="43" ref="E219:L219">E218+E215+E212</f>
        <v>0</v>
      </c>
      <c r="F219" s="97">
        <f t="shared" si="43"/>
        <v>10000</v>
      </c>
      <c r="G219" s="90">
        <f t="shared" si="43"/>
        <v>0</v>
      </c>
      <c r="H219" s="97">
        <f t="shared" si="43"/>
        <v>13100</v>
      </c>
      <c r="I219" s="90">
        <f t="shared" si="43"/>
        <v>0</v>
      </c>
      <c r="J219" s="97">
        <f t="shared" si="43"/>
        <v>32750</v>
      </c>
      <c r="K219" s="90">
        <f t="shared" si="43"/>
        <v>0</v>
      </c>
      <c r="L219" s="97">
        <f t="shared" si="43"/>
        <v>32750</v>
      </c>
    </row>
    <row r="220" spans="1:12" ht="12.75">
      <c r="A220" s="39" t="s">
        <v>14</v>
      </c>
      <c r="B220" s="120">
        <v>60</v>
      </c>
      <c r="C220" s="40" t="s">
        <v>119</v>
      </c>
      <c r="D220" s="95">
        <f aca="true" t="shared" si="44" ref="D220:L221">D219</f>
        <v>4000</v>
      </c>
      <c r="E220" s="77">
        <f t="shared" si="44"/>
        <v>0</v>
      </c>
      <c r="F220" s="95">
        <f>F219</f>
        <v>10000</v>
      </c>
      <c r="G220" s="77">
        <f>G219</f>
        <v>0</v>
      </c>
      <c r="H220" s="95">
        <f t="shared" si="44"/>
        <v>13100</v>
      </c>
      <c r="I220" s="77">
        <f t="shared" si="44"/>
        <v>0</v>
      </c>
      <c r="J220" s="95">
        <f t="shared" si="44"/>
        <v>32750</v>
      </c>
      <c r="K220" s="77">
        <f t="shared" si="44"/>
        <v>0</v>
      </c>
      <c r="L220" s="95">
        <f t="shared" si="44"/>
        <v>32750</v>
      </c>
    </row>
    <row r="221" spans="1:12" ht="25.5">
      <c r="A221" s="26" t="s">
        <v>14</v>
      </c>
      <c r="B221" s="30">
        <v>4860</v>
      </c>
      <c r="C221" s="14" t="s">
        <v>159</v>
      </c>
      <c r="D221" s="95">
        <f t="shared" si="44"/>
        <v>4000</v>
      </c>
      <c r="E221" s="77">
        <f t="shared" si="44"/>
        <v>0</v>
      </c>
      <c r="F221" s="95">
        <f>F220</f>
        <v>10000</v>
      </c>
      <c r="G221" s="77">
        <f>G220</f>
        <v>0</v>
      </c>
      <c r="H221" s="95">
        <f t="shared" si="44"/>
        <v>13100</v>
      </c>
      <c r="I221" s="77">
        <f t="shared" si="44"/>
        <v>0</v>
      </c>
      <c r="J221" s="95">
        <f t="shared" si="44"/>
        <v>32750</v>
      </c>
      <c r="K221" s="77">
        <f t="shared" si="44"/>
        <v>0</v>
      </c>
      <c r="L221" s="95">
        <f t="shared" si="44"/>
        <v>32750</v>
      </c>
    </row>
    <row r="222" spans="1:12" ht="12.75">
      <c r="A222" s="26"/>
      <c r="B222" s="30"/>
      <c r="C222" s="14"/>
      <c r="D222" s="83"/>
      <c r="E222" s="100"/>
      <c r="F222" s="83"/>
      <c r="G222" s="100"/>
      <c r="H222" s="83"/>
      <c r="I222" s="100"/>
      <c r="J222" s="83"/>
      <c r="K222" s="100"/>
      <c r="L222" s="83"/>
    </row>
    <row r="223" spans="1:12" ht="25.5">
      <c r="A223" s="104" t="s">
        <v>117</v>
      </c>
      <c r="B223" s="105">
        <v>7475</v>
      </c>
      <c r="C223" s="106" t="s">
        <v>167</v>
      </c>
      <c r="D223" s="74"/>
      <c r="E223" s="93"/>
      <c r="F223" s="74"/>
      <c r="G223" s="93"/>
      <c r="H223" s="74"/>
      <c r="I223" s="93"/>
      <c r="J223" s="74"/>
      <c r="K223" s="93"/>
      <c r="L223" s="74"/>
    </row>
    <row r="224" spans="1:12" ht="12.75">
      <c r="A224" s="104"/>
      <c r="B224" s="35">
        <v>0.101</v>
      </c>
      <c r="C224" s="106" t="s">
        <v>172</v>
      </c>
      <c r="D224" s="74"/>
      <c r="E224" s="93"/>
      <c r="F224" s="74"/>
      <c r="G224" s="93"/>
      <c r="H224" s="74"/>
      <c r="I224" s="93"/>
      <c r="J224" s="74"/>
      <c r="K224" s="93"/>
      <c r="L224" s="74"/>
    </row>
    <row r="225" spans="1:12" ht="12.75">
      <c r="A225" s="104"/>
      <c r="B225" s="108">
        <v>60</v>
      </c>
      <c r="C225" s="109" t="s">
        <v>168</v>
      </c>
      <c r="D225" s="74"/>
      <c r="E225" s="93"/>
      <c r="F225" s="74"/>
      <c r="G225" s="93"/>
      <c r="H225" s="74"/>
      <c r="I225" s="93"/>
      <c r="J225" s="74"/>
      <c r="K225" s="93"/>
      <c r="L225" s="74"/>
    </row>
    <row r="226" spans="1:12" ht="12.75">
      <c r="A226" s="104"/>
      <c r="B226" s="126" t="s">
        <v>169</v>
      </c>
      <c r="C226" s="109" t="s">
        <v>170</v>
      </c>
      <c r="D226" s="93">
        <v>0</v>
      </c>
      <c r="E226" s="93">
        <v>0</v>
      </c>
      <c r="F226" s="74">
        <v>400000</v>
      </c>
      <c r="G226" s="93">
        <v>0</v>
      </c>
      <c r="H226" s="74">
        <v>410000</v>
      </c>
      <c r="I226" s="93">
        <v>0</v>
      </c>
      <c r="J226" s="93">
        <v>0</v>
      </c>
      <c r="K226" s="93">
        <v>0</v>
      </c>
      <c r="L226" s="93">
        <f>SUM(J226:K226)</f>
        <v>0</v>
      </c>
    </row>
    <row r="227" spans="1:12" ht="12.75">
      <c r="A227" s="104" t="s">
        <v>14</v>
      </c>
      <c r="B227" s="35">
        <v>0.101</v>
      </c>
      <c r="C227" s="106" t="s">
        <v>172</v>
      </c>
      <c r="D227" s="99">
        <f aca="true" t="shared" si="45" ref="D227:L228">D226</f>
        <v>0</v>
      </c>
      <c r="E227" s="99">
        <f t="shared" si="45"/>
        <v>0</v>
      </c>
      <c r="F227" s="98">
        <f>F226</f>
        <v>400000</v>
      </c>
      <c r="G227" s="99">
        <f>G226</f>
        <v>0</v>
      </c>
      <c r="H227" s="98">
        <f t="shared" si="45"/>
        <v>410000</v>
      </c>
      <c r="I227" s="99">
        <f t="shared" si="45"/>
        <v>0</v>
      </c>
      <c r="J227" s="99">
        <f t="shared" si="45"/>
        <v>0</v>
      </c>
      <c r="K227" s="99">
        <f t="shared" si="45"/>
        <v>0</v>
      </c>
      <c r="L227" s="99">
        <f t="shared" si="45"/>
        <v>0</v>
      </c>
    </row>
    <row r="228" spans="1:12" ht="25.5">
      <c r="A228" s="104" t="s">
        <v>14</v>
      </c>
      <c r="B228" s="105">
        <v>7475</v>
      </c>
      <c r="C228" s="106" t="s">
        <v>167</v>
      </c>
      <c r="D228" s="99">
        <f t="shared" si="45"/>
        <v>0</v>
      </c>
      <c r="E228" s="99">
        <f t="shared" si="45"/>
        <v>0</v>
      </c>
      <c r="F228" s="98">
        <f>F227</f>
        <v>400000</v>
      </c>
      <c r="G228" s="99">
        <f>G227</f>
        <v>0</v>
      </c>
      <c r="H228" s="98">
        <f t="shared" si="45"/>
        <v>410000</v>
      </c>
      <c r="I228" s="99">
        <f t="shared" si="45"/>
        <v>0</v>
      </c>
      <c r="J228" s="99">
        <f t="shared" si="45"/>
        <v>0</v>
      </c>
      <c r="K228" s="99">
        <f t="shared" si="45"/>
        <v>0</v>
      </c>
      <c r="L228" s="99">
        <f t="shared" si="45"/>
        <v>0</v>
      </c>
    </row>
    <row r="229" spans="1:12" ht="12.75">
      <c r="A229" s="28" t="s">
        <v>14</v>
      </c>
      <c r="B229" s="36"/>
      <c r="C229" s="29" t="s">
        <v>122</v>
      </c>
      <c r="D229" s="97">
        <f aca="true" t="shared" si="46" ref="D229:L229">D221+D203+D228</f>
        <v>16423</v>
      </c>
      <c r="E229" s="90">
        <f t="shared" si="46"/>
        <v>0</v>
      </c>
      <c r="F229" s="97">
        <f t="shared" si="46"/>
        <v>410000</v>
      </c>
      <c r="G229" s="90">
        <f t="shared" si="46"/>
        <v>0</v>
      </c>
      <c r="H229" s="97">
        <f t="shared" si="46"/>
        <v>429325</v>
      </c>
      <c r="I229" s="90">
        <f t="shared" si="46"/>
        <v>0</v>
      </c>
      <c r="J229" s="122">
        <f>J221+J203+J228</f>
        <v>32751</v>
      </c>
      <c r="K229" s="90">
        <f t="shared" si="46"/>
        <v>0</v>
      </c>
      <c r="L229" s="97">
        <f t="shared" si="46"/>
        <v>32751</v>
      </c>
    </row>
    <row r="230" spans="1:12" ht="12.75">
      <c r="A230" s="28" t="s">
        <v>14</v>
      </c>
      <c r="B230" s="36"/>
      <c r="C230" s="29" t="s">
        <v>7</v>
      </c>
      <c r="D230" s="96">
        <f aca="true" t="shared" si="47" ref="D230:L230">D229+D186</f>
        <v>117850</v>
      </c>
      <c r="E230" s="96">
        <f t="shared" si="47"/>
        <v>98274</v>
      </c>
      <c r="F230" s="96">
        <f t="shared" si="47"/>
        <v>471218</v>
      </c>
      <c r="G230" s="96">
        <f t="shared" si="47"/>
        <v>104788</v>
      </c>
      <c r="H230" s="96">
        <f t="shared" si="47"/>
        <v>779120</v>
      </c>
      <c r="I230" s="96">
        <f t="shared" si="47"/>
        <v>104724</v>
      </c>
      <c r="J230" s="96">
        <f t="shared" si="47"/>
        <v>106586</v>
      </c>
      <c r="K230" s="96">
        <f t="shared" si="47"/>
        <v>149986</v>
      </c>
      <c r="L230" s="96">
        <f t="shared" si="47"/>
        <v>256572</v>
      </c>
    </row>
    <row r="231" spans="1:12" ht="12.75">
      <c r="A231" s="26"/>
      <c r="B231" s="13"/>
      <c r="C231" s="107"/>
      <c r="D231" s="81"/>
      <c r="E231" s="81"/>
      <c r="F231" s="81"/>
      <c r="G231" s="81"/>
      <c r="H231" s="81"/>
      <c r="I231" s="81"/>
      <c r="J231" s="81"/>
      <c r="K231" s="81"/>
      <c r="L231" s="81"/>
    </row>
    <row r="232" spans="1:12" ht="12.75">
      <c r="A232" s="104" t="s">
        <v>117</v>
      </c>
      <c r="B232" s="30">
        <v>2851</v>
      </c>
      <c r="C232" s="14" t="s">
        <v>2</v>
      </c>
      <c r="D232" s="87"/>
      <c r="E232" s="87"/>
      <c r="F232" s="78"/>
      <c r="G232" s="78"/>
      <c r="H232" s="78"/>
      <c r="I232" s="78"/>
      <c r="J232" s="78"/>
      <c r="K232" s="78"/>
      <c r="L232" s="78"/>
    </row>
    <row r="233" spans="1:12" ht="12.75">
      <c r="A233" s="50"/>
      <c r="B233" s="33">
        <v>0.911</v>
      </c>
      <c r="C233" s="14" t="s">
        <v>147</v>
      </c>
      <c r="D233" s="102">
        <v>5</v>
      </c>
      <c r="E233" s="102">
        <v>400</v>
      </c>
      <c r="F233" s="72">
        <v>0</v>
      </c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</row>
    <row r="234" spans="1:12" ht="12.75" hidden="1">
      <c r="A234" s="91"/>
      <c r="B234" s="33"/>
      <c r="C234" s="14"/>
      <c r="D234" s="92"/>
      <c r="E234" s="74"/>
      <c r="F234" s="93"/>
      <c r="G234" s="93"/>
      <c r="H234" s="74"/>
      <c r="I234" s="93"/>
      <c r="J234" s="74"/>
      <c r="K234" s="74"/>
      <c r="L234" s="93"/>
    </row>
    <row r="235" spans="1:12" ht="25.5" customHeight="1" hidden="1">
      <c r="A235" s="26"/>
      <c r="B235" s="127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</row>
    <row r="236" spans="1:12" ht="12.75">
      <c r="A236" s="39"/>
      <c r="B236" s="39"/>
      <c r="C236" s="39"/>
      <c r="D236" s="94"/>
      <c r="E236" s="94"/>
      <c r="F236" s="39"/>
      <c r="G236" s="39"/>
      <c r="H236" s="94"/>
      <c r="I236" s="39"/>
      <c r="J236" s="39"/>
      <c r="K236" s="94"/>
      <c r="L236" s="39"/>
    </row>
    <row r="237" spans="6:12" ht="12.75">
      <c r="F237" s="43"/>
      <c r="G237" s="43"/>
      <c r="I237" s="43"/>
      <c r="L237" s="43"/>
    </row>
    <row r="238" spans="6:12" ht="12.75">
      <c r="F238" s="43"/>
      <c r="G238" s="43"/>
      <c r="I238" s="43"/>
      <c r="L238" s="43"/>
    </row>
    <row r="239" spans="6:12" ht="12.75">
      <c r="F239" s="43"/>
      <c r="G239" s="43"/>
      <c r="I239" s="43"/>
      <c r="L239" s="43"/>
    </row>
    <row r="240" spans="6:12" ht="12.75">
      <c r="F240" s="43"/>
      <c r="G240" s="43"/>
      <c r="I240" s="43"/>
      <c r="L240" s="43"/>
    </row>
    <row r="241" spans="6:12" ht="12.75">
      <c r="F241" s="43"/>
      <c r="G241" s="43"/>
      <c r="I241" s="43"/>
      <c r="L241" s="43"/>
    </row>
    <row r="242" spans="6:12" ht="12.75">
      <c r="F242" s="43"/>
      <c r="G242" s="43"/>
      <c r="I242" s="43"/>
      <c r="L242" s="43"/>
    </row>
    <row r="243" spans="6:12" ht="12.75">
      <c r="F243" s="43"/>
      <c r="G243" s="43"/>
      <c r="I243" s="43"/>
      <c r="L243" s="43"/>
    </row>
    <row r="244" spans="6:12" ht="12.75">
      <c r="F244" s="43"/>
      <c r="G244" s="43"/>
      <c r="I244" s="43"/>
      <c r="L244" s="43"/>
    </row>
    <row r="245" spans="6:12" ht="12.75">
      <c r="F245" s="43"/>
      <c r="G245" s="43"/>
      <c r="I245" s="43"/>
      <c r="L245" s="43"/>
    </row>
    <row r="246" spans="6:12" ht="12.75">
      <c r="F246" s="43"/>
      <c r="G246" s="43"/>
      <c r="I246" s="43"/>
      <c r="L246" s="43"/>
    </row>
    <row r="247" spans="6:12" ht="12.75">
      <c r="F247" s="43"/>
      <c r="G247" s="43"/>
      <c r="I247" s="43"/>
      <c r="L247" s="43"/>
    </row>
    <row r="248" spans="6:12" ht="12.75">
      <c r="F248" s="43"/>
      <c r="G248" s="43"/>
      <c r="I248" s="43"/>
      <c r="L248" s="43"/>
    </row>
    <row r="249" spans="6:12" ht="12.75">
      <c r="F249" s="43"/>
      <c r="G249" s="43"/>
      <c r="I249" s="43"/>
      <c r="L249" s="43"/>
    </row>
    <row r="250" spans="6:12" ht="12.75">
      <c r="F250" s="43"/>
      <c r="G250" s="43"/>
      <c r="I250" s="43"/>
      <c r="L250" s="43"/>
    </row>
    <row r="251" spans="6:12" ht="12.75">
      <c r="F251" s="43"/>
      <c r="G251" s="43"/>
      <c r="I251" s="43"/>
      <c r="L251" s="43"/>
    </row>
    <row r="252" spans="6:12" ht="12.75">
      <c r="F252" s="43"/>
      <c r="G252" s="43"/>
      <c r="I252" s="43"/>
      <c r="L252" s="43"/>
    </row>
    <row r="253" spans="6:12" ht="12.75">
      <c r="F253" s="43"/>
      <c r="G253" s="43"/>
      <c r="I253" s="43"/>
      <c r="L253" s="43"/>
    </row>
    <row r="254" spans="6:12" ht="12.75">
      <c r="F254" s="43"/>
      <c r="G254" s="43"/>
      <c r="I254" s="43"/>
      <c r="L254" s="43"/>
    </row>
    <row r="255" spans="6:12" ht="12.75">
      <c r="F255" s="43"/>
      <c r="G255" s="43"/>
      <c r="I255" s="43"/>
      <c r="L255" s="43"/>
    </row>
    <row r="256" spans="6:12" ht="12.75">
      <c r="F256" s="43"/>
      <c r="G256" s="43"/>
      <c r="I256" s="43"/>
      <c r="L256" s="43"/>
    </row>
  </sheetData>
  <sheetProtection/>
  <autoFilter ref="A20:L233"/>
  <mergeCells count="10">
    <mergeCell ref="B235:L235"/>
    <mergeCell ref="B4:D4"/>
    <mergeCell ref="H19:I19"/>
    <mergeCell ref="J19:L19"/>
    <mergeCell ref="D18:E18"/>
    <mergeCell ref="F18:G18"/>
    <mergeCell ref="H18:I18"/>
    <mergeCell ref="J18:L18"/>
    <mergeCell ref="D19:E19"/>
    <mergeCell ref="F19:G19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60" useFirstPageNumber="1" horizontalDpi="600" verticalDpi="600" orientation="landscape" paperSize="9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2012-06-21T09:10:12Z</cp:lastPrinted>
  <dcterms:created xsi:type="dcterms:W3CDTF">2004-06-02T16:17:45Z</dcterms:created>
  <dcterms:modified xsi:type="dcterms:W3CDTF">2012-06-23T09:47:11Z</dcterms:modified>
  <cp:category/>
  <cp:version/>
  <cp:contentType/>
  <cp:contentStatus/>
</cp:coreProperties>
</file>